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31" documentId="14_{4E5BAACD-F54C-4EBB-B1D0-20EDA9DFD813}" xr6:coauthVersionLast="47" xr6:coauthVersionMax="47" xr10:uidLastSave="{C15F0B3E-6625-4DA0-82C2-6C990A5B9086}"/>
  <bookViews>
    <workbookView xWindow="-120" yWindow="-120" windowWidth="29040" windowHeight="15720" xr2:uid="{CFD0A6DC-19F2-4D5B-B026-5EDC64B7BC0E}"/>
  </bookViews>
  <sheets>
    <sheet name="募集期間設定施策" sheetId="2" r:id="rId1"/>
  </sheets>
  <definedNames>
    <definedName name="_xlnm._FilterDatabase" localSheetId="0" hidden="1">募集期間設定施策!$A$4:$L$66</definedName>
    <definedName name="_xlnm.Print_Area" localSheetId="0">募集期間設定施策!$B$1:$L$66</definedName>
    <definedName name="_xlnm.Print_Titles" localSheetId="0">募集期間設定施策!$2:$4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0" i="2" l="1"/>
  <c r="L18" i="2"/>
  <c r="J20" i="2"/>
  <c r="L26" i="2" l="1"/>
  <c r="J58" i="2"/>
  <c r="J59" i="2"/>
  <c r="L45" i="2"/>
  <c r="L31" i="2"/>
  <c r="L30" i="2"/>
  <c r="L29" i="2"/>
  <c r="L28" i="2"/>
  <c r="L27" i="2"/>
  <c r="L25" i="2"/>
  <c r="L24" i="2"/>
  <c r="J19" i="2"/>
  <c r="J21" i="2"/>
  <c r="J17" i="2"/>
  <c r="J15" i="2"/>
  <c r="L55" i="2"/>
  <c r="L54" i="2"/>
  <c r="L53" i="2"/>
  <c r="L50" i="2"/>
  <c r="L49" i="2"/>
  <c r="L48" i="2"/>
  <c r="L46" i="2"/>
  <c r="L35" i="2"/>
  <c r="L34" i="2"/>
  <c r="L33" i="2"/>
  <c r="L32" i="2"/>
</calcChain>
</file>

<file path=xl/sharedStrings.xml><?xml version="1.0" encoding="utf-8"?>
<sst xmlns="http://schemas.openxmlformats.org/spreadsheetml/2006/main" count="394" uniqueCount="307">
  <si>
    <r>
      <t>海外ビジネス投資支援施策一覧　</t>
    </r>
    <r>
      <rPr>
        <b/>
        <sz val="10"/>
        <color theme="0"/>
        <rFont val="メイリオ"/>
        <family val="3"/>
        <charset val="128"/>
      </rPr>
      <t>※募集期間が設定されているものに限る</t>
    </r>
    <rPh sb="0" eb="2">
      <t>カイ</t>
    </rPh>
    <rPh sb="10" eb="12">
      <t>シサク</t>
    </rPh>
    <rPh sb="12" eb="14">
      <t>イチラン</t>
    </rPh>
    <rPh sb="16" eb="20">
      <t>ボシュウキカン</t>
    </rPh>
    <rPh sb="21" eb="23">
      <t>セッテイ</t>
    </rPh>
    <rPh sb="31" eb="32">
      <t>カギ</t>
    </rPh>
    <phoneticPr fontId="2"/>
  </si>
  <si>
    <t>施策名</t>
    <rPh sb="0" eb="2">
      <t>シサク</t>
    </rPh>
    <rPh sb="2" eb="3">
      <t>メイ</t>
    </rPh>
    <phoneticPr fontId="2"/>
  </si>
  <si>
    <t>概要</t>
    <rPh sb="0" eb="2">
      <t>ガイヨウ</t>
    </rPh>
    <phoneticPr fontId="2"/>
  </si>
  <si>
    <t>募集期間</t>
    <rPh sb="0" eb="4">
      <t>ボシュウキカン</t>
    </rPh>
    <phoneticPr fontId="2"/>
  </si>
  <si>
    <t>対象分野</t>
    <rPh sb="0" eb="2">
      <t>タイショウ</t>
    </rPh>
    <rPh sb="2" eb="4">
      <t>ブンヤ</t>
    </rPh>
    <phoneticPr fontId="2"/>
  </si>
  <si>
    <t>対象地域</t>
    <rPh sb="0" eb="4">
      <t>タイショウチイキ</t>
    </rPh>
    <phoneticPr fontId="2"/>
  </si>
  <si>
    <t>補助上限金額・補助率</t>
    <rPh sb="0" eb="2">
      <t>ホジョ</t>
    </rPh>
    <rPh sb="2" eb="4">
      <t>ジョウゲン</t>
    </rPh>
    <rPh sb="4" eb="6">
      <t>キンガク</t>
    </rPh>
    <rPh sb="7" eb="10">
      <t>ホジョリツ</t>
    </rPh>
    <phoneticPr fontId="2"/>
  </si>
  <si>
    <t>支援期間</t>
    <rPh sb="0" eb="2">
      <t>シエン</t>
    </rPh>
    <rPh sb="2" eb="4">
      <t>キカン</t>
    </rPh>
    <phoneticPr fontId="2"/>
  </si>
  <si>
    <t>対象者</t>
    <rPh sb="0" eb="3">
      <t>タイショウシャ</t>
    </rPh>
    <phoneticPr fontId="2"/>
  </si>
  <si>
    <t>URL</t>
    <phoneticPr fontId="2"/>
  </si>
  <si>
    <t>担当省庁・機関</t>
    <rPh sb="0" eb="2">
      <t>タントウ</t>
    </rPh>
    <rPh sb="2" eb="4">
      <t>ショウチョウ</t>
    </rPh>
    <rPh sb="5" eb="7">
      <t>キカン</t>
    </rPh>
    <phoneticPr fontId="2"/>
  </si>
  <si>
    <t>＜F/S、実証事業、補助金等＞</t>
    <phoneticPr fontId="2"/>
  </si>
  <si>
    <t>ウクライナ農業生産力回復支援事業</t>
    <rPh sb="5" eb="9">
      <t>ノウギョウセイサン</t>
    </rPh>
    <rPh sb="9" eb="10">
      <t>リョク</t>
    </rPh>
    <rPh sb="10" eb="12">
      <t>カイフク</t>
    </rPh>
    <rPh sb="12" eb="16">
      <t>シエンジギョウ</t>
    </rPh>
    <phoneticPr fontId="2"/>
  </si>
  <si>
    <t>日本企業の技術・製品等の適用可能性を判断するための調査や、製品ロジスティクスやサポート体制の構築、現地パートナーの確保に必要な活動等、日本企業のウクライナ進出に向けた取組の支援を行う。</t>
    <rPh sb="0" eb="4">
      <t>ニホンキギョウ</t>
    </rPh>
    <rPh sb="5" eb="7">
      <t>ギジュツ</t>
    </rPh>
    <rPh sb="8" eb="11">
      <t>セイヒントウ</t>
    </rPh>
    <rPh sb="12" eb="17">
      <t>テキヨウカノウセイ</t>
    </rPh>
    <rPh sb="18" eb="20">
      <t>ハンダン</t>
    </rPh>
    <rPh sb="25" eb="27">
      <t>チョウサ</t>
    </rPh>
    <rPh sb="29" eb="31">
      <t>セイヒン</t>
    </rPh>
    <rPh sb="43" eb="45">
      <t>タイセイ</t>
    </rPh>
    <rPh sb="46" eb="48">
      <t>コウチク</t>
    </rPh>
    <rPh sb="49" eb="51">
      <t>ゲンチ</t>
    </rPh>
    <rPh sb="57" eb="59">
      <t>カクホ</t>
    </rPh>
    <rPh sb="60" eb="62">
      <t>ヒツヨウ</t>
    </rPh>
    <rPh sb="63" eb="66">
      <t>カツドウトウ</t>
    </rPh>
    <rPh sb="67" eb="71">
      <t>ニホンキギョウ</t>
    </rPh>
    <rPh sb="77" eb="79">
      <t>シンシュツ</t>
    </rPh>
    <rPh sb="80" eb="81">
      <t>ム</t>
    </rPh>
    <rPh sb="83" eb="85">
      <t>トリクミ</t>
    </rPh>
    <rPh sb="86" eb="88">
      <t>シエン</t>
    </rPh>
    <rPh sb="89" eb="90">
      <t>オコナ</t>
    </rPh>
    <phoneticPr fontId="2"/>
  </si>
  <si>
    <t>本年分は終了</t>
    <rPh sb="0" eb="3">
      <t>ホンネンブン</t>
    </rPh>
    <rPh sb="4" eb="6">
      <t>シュウリョウ</t>
    </rPh>
    <phoneticPr fontId="2"/>
  </si>
  <si>
    <t>ー</t>
    <phoneticPr fontId="2"/>
  </si>
  <si>
    <t>ウクライナ</t>
    <phoneticPr fontId="2"/>
  </si>
  <si>
    <t>定額</t>
    <rPh sb="0" eb="2">
      <t>テイガク</t>
    </rPh>
    <phoneticPr fontId="2"/>
  </si>
  <si>
    <t>1年</t>
    <rPh sb="1" eb="2">
      <t>ネン</t>
    </rPh>
    <phoneticPr fontId="2"/>
  </si>
  <si>
    <t>民間事業者等</t>
    <rPh sb="0" eb="2">
      <t>ミンカン</t>
    </rPh>
    <rPh sb="2" eb="5">
      <t>ジギョウシャ</t>
    </rPh>
    <rPh sb="5" eb="6">
      <t>ナド</t>
    </rPh>
    <phoneticPr fontId="2"/>
  </si>
  <si>
    <t>https://www.maff.go.jp/j/yusyutu_kokusai/attach/pdf/ukraine-2.pdf</t>
    <phoneticPr fontId="2"/>
  </si>
  <si>
    <t>農水省</t>
    <phoneticPr fontId="2"/>
  </si>
  <si>
    <t>都市開発案件形成支援事業費補助金</t>
    <phoneticPr fontId="2"/>
  </si>
  <si>
    <t>実現性の展望が見えているスマートシティ関連技術について、本邦企業が海外で本格導入を検討
する際に必要な大規模な実証実験や詳細調査等について支援を実施。</t>
    <rPh sb="72" eb="74">
      <t>ジッシ</t>
    </rPh>
    <phoneticPr fontId="2"/>
  </si>
  <si>
    <t>令和６年２月７日~３月7日（済）</t>
    <rPh sb="0" eb="2">
      <t>レイワ</t>
    </rPh>
    <rPh sb="3" eb="4">
      <t>ネン</t>
    </rPh>
    <rPh sb="5" eb="6">
      <t>ガツ</t>
    </rPh>
    <rPh sb="7" eb="8">
      <t>ニチ</t>
    </rPh>
    <rPh sb="10" eb="11">
      <t>ガツ</t>
    </rPh>
    <rPh sb="12" eb="13">
      <t>ニチ</t>
    </rPh>
    <rPh sb="14" eb="15">
      <t>スミ</t>
    </rPh>
    <phoneticPr fontId="2"/>
  </si>
  <si>
    <t>スマートシティ</t>
    <phoneticPr fontId="2"/>
  </si>
  <si>
    <t>１千万円/補助対象経費の最大２分の１</t>
    <rPh sb="1" eb="4">
      <t>センマンエン</t>
    </rPh>
    <rPh sb="5" eb="7">
      <t>ホジョ</t>
    </rPh>
    <rPh sb="7" eb="11">
      <t>タイショウケイヒ</t>
    </rPh>
    <rPh sb="12" eb="14">
      <t>サイダイ</t>
    </rPh>
    <rPh sb="15" eb="16">
      <t>ブン</t>
    </rPh>
    <phoneticPr fontId="2"/>
  </si>
  <si>
    <t>交付決定日～R7.3.7</t>
    <rPh sb="0" eb="2">
      <t>コウフ</t>
    </rPh>
    <rPh sb="2" eb="4">
      <t>ケッテイ</t>
    </rPh>
    <rPh sb="4" eb="5">
      <t>ビ</t>
    </rPh>
    <phoneticPr fontId="2"/>
  </si>
  <si>
    <t>民間事業者等（独立行政法人並びに一般社団
法人及び一般財団法人を含む。）</t>
    <phoneticPr fontId="2"/>
  </si>
  <si>
    <t>https://www.mlit.go.jp/kokusai/kokusai_tk3_000213.html</t>
    <phoneticPr fontId="2"/>
  </si>
  <si>
    <t>国交省</t>
    <rPh sb="0" eb="3">
      <t>コッコウショウ</t>
    </rPh>
    <phoneticPr fontId="2"/>
  </si>
  <si>
    <t>住宅建築技術国際展開支援事業</t>
    <phoneticPr fontId="2"/>
  </si>
  <si>
    <t>新興国等への事業展開に関する環境整備等の取組支援
住宅・建築分野の我が国事業者の海外展開促進及び新興国等の住宅建築水準の向上を図るため、新興国等への事業展開に関する環境整備等の取組を支援。</t>
    <phoneticPr fontId="2"/>
  </si>
  <si>
    <t>住宅・建築</t>
    <rPh sb="0" eb="2">
      <t>ジュウタク</t>
    </rPh>
    <rPh sb="3" eb="5">
      <t>ケンチク</t>
    </rPh>
    <phoneticPr fontId="2"/>
  </si>
  <si>
    <t>新興国等</t>
    <rPh sb="0" eb="3">
      <t>シンコウコク</t>
    </rPh>
    <rPh sb="3" eb="4">
      <t>トウ</t>
    </rPh>
    <phoneticPr fontId="2"/>
  </si>
  <si>
    <t>・事業環境整備
500万～2500万
・プロジェクトの円滑化
事業に要する経費の２分の１以内かつ1,000万限度</t>
    <rPh sb="1" eb="3">
      <t>ジギョウ</t>
    </rPh>
    <rPh sb="3" eb="5">
      <t>カンキョウ</t>
    </rPh>
    <rPh sb="5" eb="7">
      <t>セイビ</t>
    </rPh>
    <rPh sb="11" eb="12">
      <t>マン</t>
    </rPh>
    <rPh sb="17" eb="18">
      <t>マン</t>
    </rPh>
    <rPh sb="27" eb="30">
      <t>エンカツカ</t>
    </rPh>
    <rPh sb="53" eb="54">
      <t>マン</t>
    </rPh>
    <rPh sb="54" eb="56">
      <t>ゲンド</t>
    </rPh>
    <phoneticPr fontId="2"/>
  </si>
  <si>
    <t>例年
５月～２月末頃</t>
    <rPh sb="0" eb="2">
      <t>レイネン</t>
    </rPh>
    <rPh sb="4" eb="5">
      <t>ガツ</t>
    </rPh>
    <rPh sb="7" eb="8">
      <t>ガツ</t>
    </rPh>
    <rPh sb="8" eb="9">
      <t>マツ</t>
    </rPh>
    <rPh sb="9" eb="10">
      <t>ゴロ</t>
    </rPh>
    <phoneticPr fontId="2"/>
  </si>
  <si>
    <t>日本国登記法人</t>
    <phoneticPr fontId="2"/>
  </si>
  <si>
    <t>https://www.mlit.go.jp/jutakukentiku/build/jutakukentiku_house_tk_000056.html　</t>
    <phoneticPr fontId="2"/>
  </si>
  <si>
    <t>国交省</t>
    <phoneticPr fontId="2"/>
  </si>
  <si>
    <t>Smart JAMP案件形成調査</t>
    <phoneticPr fontId="2"/>
  </si>
  <si>
    <t>ASEAN地域において、本邦企業の技術・ノウハウ等を活かしたスマートシティ実現に資するマスタープラン策定や実現可能性調査等の調査検討を実施。</t>
    <rPh sb="5" eb="7">
      <t>チイキ</t>
    </rPh>
    <rPh sb="67" eb="69">
      <t>ジッシ</t>
    </rPh>
    <phoneticPr fontId="2"/>
  </si>
  <si>
    <t>令和６年２月26日～４月５日（済）</t>
    <rPh sb="0" eb="2">
      <t>レイワ</t>
    </rPh>
    <rPh sb="3" eb="4">
      <t>ネン</t>
    </rPh>
    <rPh sb="5" eb="6">
      <t>ガツ</t>
    </rPh>
    <rPh sb="8" eb="9">
      <t>ニチ</t>
    </rPh>
    <rPh sb="11" eb="12">
      <t>ガツ</t>
    </rPh>
    <rPh sb="13" eb="14">
      <t>ニチ</t>
    </rPh>
    <rPh sb="15" eb="16">
      <t>ズ</t>
    </rPh>
    <phoneticPr fontId="2"/>
  </si>
  <si>
    <t>ASEAN地域</t>
    <rPh sb="5" eb="7">
      <t>チイキ</t>
    </rPh>
    <phoneticPr fontId="2"/>
  </si>
  <si>
    <t>民間企業等が受注者となる委託調査</t>
    <rPh sb="0" eb="2">
      <t>ミンカン</t>
    </rPh>
    <rPh sb="2" eb="4">
      <t>キギョウ</t>
    </rPh>
    <rPh sb="4" eb="5">
      <t>トウ</t>
    </rPh>
    <rPh sb="6" eb="9">
      <t>ジュチュウシャ</t>
    </rPh>
    <rPh sb="12" eb="14">
      <t>イタク</t>
    </rPh>
    <rPh sb="14" eb="16">
      <t>チョウサ</t>
    </rPh>
    <phoneticPr fontId="2"/>
  </si>
  <si>
    <t>https://www.jasca2021.jp/cooperative/#smartjamp</t>
    <phoneticPr fontId="2"/>
  </si>
  <si>
    <t>アジア水環境改善モデル事業</t>
    <phoneticPr fontId="2"/>
  </si>
  <si>
    <t>アジア・大洋州地域における水ビジネス市場への我が国企業等の進出を促進し、水環境が改善されることを目的とし、実現可能性調査を通じた事業計画書の作成、事業計画に基づく実証試験、事業効果やビジネスモデルとしての適用性の検証等を支援。</t>
    <phoneticPr fontId="2"/>
  </si>
  <si>
    <t>令和6年3月21～4月18日</t>
    <rPh sb="5" eb="6">
      <t>ガツ</t>
    </rPh>
    <rPh sb="10" eb="11">
      <t>ガツ</t>
    </rPh>
    <rPh sb="13" eb="14">
      <t>ニチ</t>
    </rPh>
    <phoneticPr fontId="2"/>
  </si>
  <si>
    <t>水</t>
    <rPh sb="0" eb="1">
      <t>ミズ</t>
    </rPh>
    <phoneticPr fontId="2"/>
  </si>
  <si>
    <t>アジア・大洋州</t>
    <phoneticPr fontId="2"/>
  </si>
  <si>
    <t>10,000千円上限
（１年目採択案件）</t>
  </si>
  <si>
    <t>３年を想定
（年度毎に評価を行い、継続が認められた事業については継続）</t>
    <phoneticPr fontId="2"/>
  </si>
  <si>
    <t>民間企業等</t>
  </si>
  <si>
    <t>https://www.env.go.jp/water/asia_business/weib.html</t>
  </si>
  <si>
    <t>環境省</t>
    <phoneticPr fontId="2"/>
  </si>
  <si>
    <t>ディープテック・スタートアップ支援事業</t>
    <phoneticPr fontId="2"/>
  </si>
  <si>
    <t>技術の確立や事業化・社会実装までに長期の研究開発と大規模な資金を要し、リスクは高いものの国や世界全体で対処すべき経済社会課題の解決にも資すると考えられる革新的な技術の研究開発に取り組んでいる「ディープテック・スタートアップ」を対象に、VC等との協調やステージゲート審査の活用を制度上盛り込み、長期的視野でもって、実用化研究開発や量産化実証、海外技術実証などへの支援を行う。</t>
    <phoneticPr fontId="2"/>
  </si>
  <si>
    <t>スタートアップ</t>
    <phoneticPr fontId="2"/>
  </si>
  <si>
    <t>・実用化研究開発支援（海外での技術実証や事業会社との連携の計画がある場合には補助上限を拡大。）
（シード期支援）
補助率2/3以内、補助上限原則３億円（最大５億円）
（アーリー期支援）
補助率2/3以内、補助上限原則５億円（最大10億円）
・量産化実証支援
補助率2/3以内、補助上限25億円</t>
    <phoneticPr fontId="2"/>
  </si>
  <si>
    <t>最大６年（同一フェーズ内は最大４年。ステージゲート審査を踏まえて判断）</t>
    <rPh sb="0" eb="2">
      <t>サイダイ</t>
    </rPh>
    <rPh sb="3" eb="4">
      <t>ネン</t>
    </rPh>
    <rPh sb="5" eb="7">
      <t>ドウイツ</t>
    </rPh>
    <rPh sb="11" eb="12">
      <t>ナイ</t>
    </rPh>
    <rPh sb="13" eb="15">
      <t>サイダイ</t>
    </rPh>
    <rPh sb="16" eb="17">
      <t>ネン</t>
    </rPh>
    <rPh sb="28" eb="29">
      <t>フ</t>
    </rPh>
    <rPh sb="32" eb="34">
      <t>ハンダン</t>
    </rPh>
    <phoneticPr fontId="2"/>
  </si>
  <si>
    <t>・経済社会課題の実現に資するものであって、事業化・社会実装に向けて大学・企業等の研究から生み出された科学的発見に基づく革新的な技術の研究開発に積極的に取り組む会社であって、かつ、原則としてVCからの出資を受けている、創業から長期間経過していない、日本に登記されている未上場の中小企業
※詳細は公募要領に記載。</t>
    <rPh sb="1" eb="7">
      <t>ケイザイシャカイカダイ</t>
    </rPh>
    <rPh sb="8" eb="10">
      <t>ジツゲン</t>
    </rPh>
    <rPh sb="11" eb="12">
      <t>シ</t>
    </rPh>
    <rPh sb="21" eb="24">
      <t>ジギョウカ</t>
    </rPh>
    <rPh sb="25" eb="29">
      <t>シャカイジッソウ</t>
    </rPh>
    <rPh sb="30" eb="31">
      <t>ム</t>
    </rPh>
    <rPh sb="33" eb="35">
      <t>ダイガク</t>
    </rPh>
    <rPh sb="36" eb="39">
      <t>キギョウトウ</t>
    </rPh>
    <rPh sb="40" eb="42">
      <t>ケンキュウ</t>
    </rPh>
    <rPh sb="44" eb="45">
      <t>ウ</t>
    </rPh>
    <rPh sb="46" eb="47">
      <t>ダ</t>
    </rPh>
    <rPh sb="50" eb="55">
      <t>カガクテキハッケン</t>
    </rPh>
    <rPh sb="56" eb="57">
      <t>モト</t>
    </rPh>
    <rPh sb="59" eb="62">
      <t>カクシンテキ</t>
    </rPh>
    <rPh sb="63" eb="65">
      <t>ギジュツ</t>
    </rPh>
    <rPh sb="66" eb="70">
      <t>ケンキュウカイハツ</t>
    </rPh>
    <rPh sb="71" eb="74">
      <t>セッキョクテキ</t>
    </rPh>
    <rPh sb="75" eb="76">
      <t>ト</t>
    </rPh>
    <rPh sb="77" eb="78">
      <t>ク</t>
    </rPh>
    <rPh sb="79" eb="81">
      <t>カイシャ</t>
    </rPh>
    <rPh sb="89" eb="91">
      <t>ゲンソク</t>
    </rPh>
    <rPh sb="99" eb="101">
      <t>シュッシ</t>
    </rPh>
    <rPh sb="102" eb="103">
      <t>ウ</t>
    </rPh>
    <rPh sb="108" eb="110">
      <t>ソウギョウ</t>
    </rPh>
    <rPh sb="112" eb="117">
      <t>チョウキカンケイカ</t>
    </rPh>
    <rPh sb="123" eb="125">
      <t>ニホン</t>
    </rPh>
    <rPh sb="126" eb="128">
      <t>トウキ</t>
    </rPh>
    <rPh sb="133" eb="136">
      <t>ミジョウジョウ</t>
    </rPh>
    <rPh sb="137" eb="141">
      <t>チュウショウキギョウ</t>
    </rPh>
    <rPh sb="143" eb="145">
      <t>ショウサイ</t>
    </rPh>
    <rPh sb="146" eb="150">
      <t>コウボヨウリョウ</t>
    </rPh>
    <rPh sb="151" eb="153">
      <t>キサイ</t>
    </rPh>
    <phoneticPr fontId="2"/>
  </si>
  <si>
    <t>https://www.nedo.go.jp/koubo/CA1_100447.html</t>
    <phoneticPr fontId="2"/>
  </si>
  <si>
    <t>NEDO</t>
    <phoneticPr fontId="2"/>
  </si>
  <si>
    <t>開発途上国・新興国等における医療技術等実用化研究事業</t>
    <phoneticPr fontId="2"/>
  </si>
  <si>
    <t>開発途上国では、日本とは異なる公衆衛生上の課題を抱えており、医療機器に対するニーズは日本と異なる可能性がある。相手国のニーズや価格水準に基づいた製品開発を行うために、実際に開発途上国の臨床現場で、デザインアプローチを用いたニーズの発見やコンセプト作成と、上市に必要とされる研究開発を支援する。</t>
    <phoneticPr fontId="2"/>
  </si>
  <si>
    <t>令和6年3月27日 ～ 5月8日 正午</t>
    <phoneticPr fontId="2"/>
  </si>
  <si>
    <t>医療技術</t>
  </si>
  <si>
    <t>開発途上国・新興国等</t>
    <phoneticPr fontId="2"/>
  </si>
  <si>
    <t>①令和6年8月（予定）
～
令和8年度末
②令和6年8月（予定）
～
令和9年度末</t>
  </si>
  <si>
    <t>開発途上国や新興国向けの技術開発を行い海外展開を目指す民間企業（民間企業の研究開発を行う部門・部署、研究所等が応募主体）</t>
  </si>
  <si>
    <t>https://www.amed.go.jp/koubo/12/01/1201B_00101.html</t>
    <phoneticPr fontId="2"/>
  </si>
  <si>
    <t>厚労省・AMED</t>
  </si>
  <si>
    <t>海外サプライチェーン構築に向けた投資可能性調査緊急支援事業</t>
    <phoneticPr fontId="2"/>
  </si>
  <si>
    <t>農林水産物・食品の輸出・拡大に向けて、国際環境の変化への強靱性を備え、かつ効率的な物流・商流体系の構築を推進するため、我が国から輸出される農林水産物・食品の海外でのサプライチェーン構築に向けた投資案件形成に係る投資可能性調査を支援。</t>
    <phoneticPr fontId="2"/>
  </si>
  <si>
    <t>農林水産業</t>
    <rPh sb="0" eb="2">
      <t>ノウリン</t>
    </rPh>
    <rPh sb="2" eb="5">
      <t>スイサンギョウ</t>
    </rPh>
    <phoneticPr fontId="2"/>
  </si>
  <si>
    <t>民間事業者等</t>
    <rPh sb="0" eb="2">
      <t>ミンカン</t>
    </rPh>
    <rPh sb="2" eb="5">
      <t>ジギョウシャ</t>
    </rPh>
    <rPh sb="5" eb="6">
      <t>トウ</t>
    </rPh>
    <phoneticPr fontId="2"/>
  </si>
  <si>
    <t>食料・生産資材等の安定的なサプライチェーンの確保に向けた投資可能性調査緊急支援事業</t>
    <phoneticPr fontId="2"/>
  </si>
  <si>
    <t>食料安全保障の確立に資するため、国内生産で国内需要を満たすことができない食料及び生産資材の海外でのサプライチェーン構築に向けた民間企業の海外投資案件の形成等を支援。</t>
    <phoneticPr fontId="2"/>
  </si>
  <si>
    <t>食料・生産資材等</t>
    <rPh sb="0" eb="2">
      <t>ショクリョウ</t>
    </rPh>
    <rPh sb="3" eb="7">
      <t>セイサンシザイ</t>
    </rPh>
    <rPh sb="7" eb="8">
      <t>トウ</t>
    </rPh>
    <phoneticPr fontId="2"/>
  </si>
  <si>
    <t>グローバルサウス未来志向型共創等事業</t>
    <phoneticPr fontId="2"/>
  </si>
  <si>
    <t>今後成長が見込まれる未来産業に関し、グローバルサウス諸国において、日本企業が現地企業と互いの強みを活かしながら、強靱なサプライチェーンの構築、カーボンニュートラルの実現等を共に実現する事業等をFS／実証等を通じて支援。</t>
    <phoneticPr fontId="2"/>
  </si>
  <si>
    <t>未来産業</t>
    <rPh sb="0" eb="2">
      <t>ミライ</t>
    </rPh>
    <rPh sb="2" eb="4">
      <t>サンギョウ</t>
    </rPh>
    <phoneticPr fontId="2"/>
  </si>
  <si>
    <t>日本企業</t>
    <rPh sb="2" eb="4">
      <t>キギョウ</t>
    </rPh>
    <phoneticPr fontId="2"/>
  </si>
  <si>
    <t>https://www.meti.go.jp/policy/external_economy/cooperation/oda/index.html</t>
    <phoneticPr fontId="2"/>
  </si>
  <si>
    <t>経産省</t>
    <phoneticPr fontId="2"/>
  </si>
  <si>
    <t>脱炭素社会実現のための都市間連携事業</t>
    <phoneticPr fontId="2"/>
  </si>
  <si>
    <t>日本の自治体が、脱炭素社会形成に関する技術、経験、ノウハウ等を活用して、日本の研究機関、民間企業、大学等と連携して、途上国の自治体における脱炭素技術等の導入に向けた委託調査等を行う。</t>
    <rPh sb="82" eb="84">
      <t>イタク</t>
    </rPh>
    <phoneticPr fontId="2"/>
  </si>
  <si>
    <t>脱炭素技術</t>
    <rPh sb="0" eb="3">
      <t>ダツタンソ</t>
    </rPh>
    <rPh sb="3" eb="5">
      <t>ギジュツ</t>
    </rPh>
    <phoneticPr fontId="2"/>
  </si>
  <si>
    <t>最大2,000万円/年</t>
    <rPh sb="0" eb="2">
      <t>サイダイ</t>
    </rPh>
    <rPh sb="7" eb="9">
      <t>マンエン</t>
    </rPh>
    <rPh sb="10" eb="11">
      <t>ネン</t>
    </rPh>
    <phoneticPr fontId="2"/>
  </si>
  <si>
    <t>日本国法人（本邦自治体を共同応募者とすること）</t>
  </si>
  <si>
    <t>社会課題解決型国際共同開発事業（J-Partnership）</t>
    <rPh sb="0" eb="2">
      <t>シャカイ</t>
    </rPh>
    <rPh sb="2" eb="4">
      <t>カダイ</t>
    </rPh>
    <rPh sb="4" eb="6">
      <t>カイケツ</t>
    </rPh>
    <rPh sb="6" eb="7">
      <t>ガタ</t>
    </rPh>
    <rPh sb="7" eb="9">
      <t>コクサイ</t>
    </rPh>
    <rPh sb="9" eb="11">
      <t>キョウドウ</t>
    </rPh>
    <rPh sb="11" eb="13">
      <t>カイハツ</t>
    </rPh>
    <rPh sb="13" eb="15">
      <t>ジギョウ</t>
    </rPh>
    <phoneticPr fontId="2"/>
  </si>
  <si>
    <t>開発途上国における社会課題の解決に繋がる製品・サービスの開発等に、開発途上国現地の大学・研究機関・ＮＧＯ・企業等と共同で取り組む日本企業の海外+D14展開促進のため、現地での実証事業費等を支援。</t>
    <rPh sb="83" eb="85">
      <t>ゲンチ</t>
    </rPh>
    <rPh sb="87" eb="89">
      <t>ジッショウ</t>
    </rPh>
    <rPh sb="89" eb="92">
      <t>ジギョウヒ</t>
    </rPh>
    <rPh sb="92" eb="93">
      <t>トウ</t>
    </rPh>
    <rPh sb="94" eb="96">
      <t>シエン</t>
    </rPh>
    <phoneticPr fontId="2"/>
  </si>
  <si>
    <t>令和6年4月15日～5月17日</t>
    <rPh sb="0" eb="2">
      <t>レイワ</t>
    </rPh>
    <rPh sb="3" eb="4">
      <t>ネン</t>
    </rPh>
    <phoneticPr fontId="2"/>
  </si>
  <si>
    <t>社会課題の解決</t>
    <rPh sb="0" eb="4">
      <t>シャカイカダイ</t>
    </rPh>
    <rPh sb="5" eb="7">
      <t>カイケツ</t>
    </rPh>
    <phoneticPr fontId="2"/>
  </si>
  <si>
    <t>開発途上国</t>
    <phoneticPr fontId="2"/>
  </si>
  <si>
    <t>最大1,000万円
中堅・中小企業：2/3
大企業：1/3</t>
    <rPh sb="0" eb="2">
      <t>サイダイ</t>
    </rPh>
    <rPh sb="7" eb="8">
      <t>マン</t>
    </rPh>
    <rPh sb="8" eb="9">
      <t>エン</t>
    </rPh>
    <rPh sb="10" eb="12">
      <t>チュウケン</t>
    </rPh>
    <rPh sb="13" eb="15">
      <t>チュウショウ</t>
    </rPh>
    <rPh sb="15" eb="17">
      <t>キギョウ</t>
    </rPh>
    <rPh sb="22" eb="25">
      <t>ダイキギョウ</t>
    </rPh>
    <phoneticPr fontId="2"/>
  </si>
  <si>
    <t>1年弱（7月～翌年1月頃）</t>
    <rPh sb="1" eb="2">
      <t>ネン</t>
    </rPh>
    <rPh sb="2" eb="3">
      <t>ジャク</t>
    </rPh>
    <rPh sb="5" eb="6">
      <t>ガツ</t>
    </rPh>
    <rPh sb="7" eb="9">
      <t>ヨクネン</t>
    </rPh>
    <rPh sb="10" eb="11">
      <t>ガツ</t>
    </rPh>
    <rPh sb="11" eb="12">
      <t>ゴロ</t>
    </rPh>
    <phoneticPr fontId="2"/>
  </si>
  <si>
    <t>中堅・中小企業とは、中小企業基本法に規定する中小企業及び中小企業以外の企業であって売上高1,000億円未満の企業または常用雇用者数1,000人未満の企業（以下「中堅企業」という。）をいう。ただし次に該当する企業は対象外。
・資本金又は出資金が５億円以上（中堅・中小企業を除く）かつ売上高1,000億円以上の企業または常用雇用者数1,000人以上の法人に直接又は間接に100％の株式を保有される中小企業又は中堅企業。</t>
    <phoneticPr fontId="2"/>
  </si>
  <si>
    <t>https://j-partnership.go.jp/</t>
    <phoneticPr fontId="2"/>
  </si>
  <si>
    <t>水素等新技術導入事業</t>
    <phoneticPr fontId="2"/>
  </si>
  <si>
    <t>JCMの継続的な発展のため、JCMパートナー国（特に新規パートナー国）における新たな脱炭素技術（グリーン水素等）の導入促進のための実証を行う。</t>
    <rPh sb="68" eb="69">
      <t>オコナ</t>
    </rPh>
    <phoneticPr fontId="2"/>
  </si>
  <si>
    <t>令和6年4月15日～6月28日</t>
    <rPh sb="0" eb="2">
      <t>レイワ</t>
    </rPh>
    <rPh sb="3" eb="4">
      <t>ネン</t>
    </rPh>
    <rPh sb="5" eb="6">
      <t>ガツ</t>
    </rPh>
    <rPh sb="8" eb="9">
      <t>ニチ</t>
    </rPh>
    <rPh sb="11" eb="12">
      <t>ガツ</t>
    </rPh>
    <rPh sb="14" eb="15">
      <t>ニチ</t>
    </rPh>
    <phoneticPr fontId="2"/>
  </si>
  <si>
    <t>JCMパートナー国</t>
    <rPh sb="8" eb="9">
      <t>コク</t>
    </rPh>
    <phoneticPr fontId="2"/>
  </si>
  <si>
    <t>1/2　（但し、中小企業基本法での中小企業者は2/3、中小企業者以外で単年度当たり補助対象経費1億円以下は1/3）</t>
    <phoneticPr fontId="2"/>
  </si>
  <si>
    <t>最長3年</t>
    <phoneticPr fontId="2"/>
  </si>
  <si>
    <t>国際コンソーシアムの代表事業者である日本法人</t>
    <phoneticPr fontId="2"/>
  </si>
  <si>
    <t>https://gec.jp/jp/category/newtech/</t>
    <phoneticPr fontId="2"/>
  </si>
  <si>
    <t>ディープテック・スタートアップ国際展開プログラム（D-Global）</t>
    <phoneticPr fontId="2"/>
  </si>
  <si>
    <t>大学等発の技術シーズを核にしたディープテック・スタートアップの創出を目的とし、技術シーズの事業開発に責任を有する事業化推進機関および研究開発に責任を有する研究代表者に対して、研究開発費などの支援を行う。</t>
    <rPh sb="83" eb="84">
      <t>タイ</t>
    </rPh>
    <rPh sb="87" eb="92">
      <t>ケンキュウカイハツヒ</t>
    </rPh>
    <rPh sb="95" eb="97">
      <t>シエン</t>
    </rPh>
    <rPh sb="98" eb="99">
      <t>オコナ</t>
    </rPh>
    <phoneticPr fontId="2"/>
  </si>
  <si>
    <t>原則、３億円程度（正当な理由がある場合、上限５億円）</t>
    <rPh sb="0" eb="2">
      <t>ゲンソク</t>
    </rPh>
    <rPh sb="4" eb="6">
      <t>オクエン</t>
    </rPh>
    <rPh sb="6" eb="8">
      <t>テイド</t>
    </rPh>
    <rPh sb="9" eb="11">
      <t>セイトウ</t>
    </rPh>
    <rPh sb="12" eb="14">
      <t>リユウ</t>
    </rPh>
    <rPh sb="17" eb="19">
      <t>バアイ</t>
    </rPh>
    <rPh sb="20" eb="22">
      <t>ジョウゲン</t>
    </rPh>
    <rPh sb="23" eb="25">
      <t>オクエン</t>
    </rPh>
    <phoneticPr fontId="2"/>
  </si>
  <si>
    <t>最長３年程度</t>
    <rPh sb="0" eb="2">
      <t>サイチョウ</t>
    </rPh>
    <rPh sb="3" eb="4">
      <t>ネン</t>
    </rPh>
    <rPh sb="4" eb="6">
      <t>テイド</t>
    </rPh>
    <phoneticPr fontId="2"/>
  </si>
  <si>
    <t>国内の大学等の研究機関に所属する研究者及び技術シーズの事業開発を推進できる日本国登記法人</t>
    <rPh sb="0" eb="2">
      <t>コクナイ</t>
    </rPh>
    <rPh sb="3" eb="6">
      <t>ダイガクトウ</t>
    </rPh>
    <rPh sb="7" eb="11">
      <t>ケンキュウキカン</t>
    </rPh>
    <rPh sb="12" eb="14">
      <t>ショゾク</t>
    </rPh>
    <rPh sb="16" eb="19">
      <t>ケンキュウシャ</t>
    </rPh>
    <rPh sb="19" eb="20">
      <t>オヨ</t>
    </rPh>
    <rPh sb="21" eb="23">
      <t>ギジュツ</t>
    </rPh>
    <rPh sb="27" eb="31">
      <t>ジギョウカイハツ</t>
    </rPh>
    <rPh sb="32" eb="34">
      <t>スイシン</t>
    </rPh>
    <rPh sb="37" eb="44">
      <t>ニホンコクトウキホウジン</t>
    </rPh>
    <phoneticPr fontId="2"/>
  </si>
  <si>
    <t>https://www.jst.go.jp/program/startupkikin/deeptech/index.html</t>
    <phoneticPr fontId="2"/>
  </si>
  <si>
    <t>JST</t>
    <phoneticPr fontId="2"/>
  </si>
  <si>
    <t>二国間クレジット制度資金支援事業のうち設備補助事業</t>
    <phoneticPr fontId="2"/>
  </si>
  <si>
    <t>優れた脱炭素技術等を活用し、JCMパートナー国における温室効果ガス（GHG）排出量を削減する脱炭素設備の導入事業を実施し、測定・報告・検証（MRV）を行う事業に対して、初期投資費用の1/2を上限として補助。</t>
    <phoneticPr fontId="2"/>
  </si>
  <si>
    <t>令和６年４月５日～11月29日正午</t>
    <phoneticPr fontId="2"/>
  </si>
  <si>
    <t>JCMパートナー国等</t>
    <rPh sb="8" eb="9">
      <t>コク</t>
    </rPh>
    <rPh sb="9" eb="10">
      <t>トウ</t>
    </rPh>
    <phoneticPr fontId="2"/>
  </si>
  <si>
    <t>初期投資費用の１/２以下を補助
※事業実施国の類似技術の導入実績により50～20%を上限。</t>
  </si>
  <si>
    <t>最大3年（補助交付決定を受けた後に設備の設置工事に着手し、3年以内に完工すること。）</t>
    <phoneticPr fontId="2"/>
  </si>
  <si>
    <t>国際コンソーシアム（日本法人と外国法人等により構成され、事業実施を効率的に推進する組織）の代表事業者である日本法人（民間企業、独立行政法人、社団法人、財団法人等）</t>
    <phoneticPr fontId="2"/>
  </si>
  <si>
    <t>https://gec.jp/jcm/jp/kobo/mp240405/</t>
    <phoneticPr fontId="2"/>
  </si>
  <si>
    <t>令和６年4月19日～11月29日</t>
    <phoneticPr fontId="2"/>
  </si>
  <si>
    <t>廃棄物処理</t>
    <rPh sb="0" eb="5">
      <t>ハイキブツショリ</t>
    </rPh>
    <phoneticPr fontId="2"/>
  </si>
  <si>
    <t>上限900万円</t>
  </si>
  <si>
    <t>1年</t>
  </si>
  <si>
    <t>日本国法人</t>
  </si>
  <si>
    <t>資源循環分野の脱炭素化促進事業</t>
    <phoneticPr fontId="2"/>
  </si>
  <si>
    <t>我が国の循環産業の海外展開を支援することを目的とし、海外における廃棄物等の処理に関するサービスを提供する事業又は処理事業者等から委託を受け施設建設を行う事業（廃棄物発電、廃棄物からのバイオガス利用等のエネルギー起源CO2削減に資する事業）に係る実現可能性調査の実施を支援。</t>
    <phoneticPr fontId="2"/>
  </si>
  <si>
    <t>大企業は1/2
中小企業は2/3</t>
  </si>
  <si>
    <t>https://www.jwrf.or.jp/individual/prj_000369.html</t>
    <phoneticPr fontId="2"/>
  </si>
  <si>
    <t>ウクライナ復興支援事業</t>
    <phoneticPr fontId="2"/>
  </si>
  <si>
    <t>エネルギー分野、農業・食料分野、環境・衛生分野、ITテクノロジー分野など幅広い分野において、スタートアップを含む日本企業が自社のノウハウや技術を活かし、ウクライナの抱える課題解決や復興支援（産業高度化・雇用促進）となる現地事業を実施するためのFS/実証事業等を行う。</t>
    <phoneticPr fontId="2"/>
  </si>
  <si>
    <t>１～3年程度</t>
  </si>
  <si>
    <t>デジタル技術</t>
    <rPh sb="4" eb="6">
      <t>ギジュツ</t>
    </rPh>
    <phoneticPr fontId="2"/>
  </si>
  <si>
    <t>１件につき原則1,000万円</t>
    <rPh sb="1" eb="2">
      <t>ケン</t>
    </rPh>
    <rPh sb="5" eb="7">
      <t>ゲンソク</t>
    </rPh>
    <rPh sb="12" eb="13">
      <t>マン</t>
    </rPh>
    <rPh sb="13" eb="14">
      <t>エン</t>
    </rPh>
    <phoneticPr fontId="2"/>
  </si>
  <si>
    <t>契約締結日～当事業年度末まで</t>
    <phoneticPr fontId="2"/>
  </si>
  <si>
    <t>原則として、資本金1億円以下であって、地域に根ざしたICT中小企業（大学法人との連携、スタートアップを含みます。）を想定</t>
    <phoneticPr fontId="2"/>
  </si>
  <si>
    <t>https://ictopssjle.jp/</t>
    <phoneticPr fontId="2"/>
  </si>
  <si>
    <t>総務省</t>
    <phoneticPr fontId="2"/>
  </si>
  <si>
    <t>創薬ベンチャーエコシステム強化事業</t>
    <phoneticPr fontId="2"/>
  </si>
  <si>
    <t>創薬ベンチャーの大規模な開発資金の供給源不足を解消するため、創薬に特化したハンズオンによる事業化サポートを行うVCを認定し、その認定したVC（以下「認定VC」という。）による出資を要件として、非臨床試験、第1相臨床試験、第2相臨床試験もしくは探索的臨床試験の開発段階にある創薬ベンチャーが実施する実用化開発を支援。特に、創薬ベンチャーの十分な売上や成長を図るべく、日本に加えて海外市場での事業化を行う計画についても積極的に支援。</t>
    <phoneticPr fontId="2"/>
  </si>
  <si>
    <t>創薬ベンチャー</t>
    <phoneticPr fontId="2"/>
  </si>
  <si>
    <t>補助対象経費の 2/3 を上限に補助金を交付
※認定VCが補助対象経費の１／３以上を出資することが要件</t>
    <rPh sb="49" eb="51">
      <t>ヨウケン</t>
    </rPh>
    <phoneticPr fontId="2"/>
  </si>
  <si>
    <t>最長令和 13 年9 月まで
(課題毎に設定)</t>
    <phoneticPr fontId="2"/>
  </si>
  <si>
    <t>・未上場企業であること。
・日本に登記されている民間企業であって、その事業活動に係る技術開発含めた事業活動のための拠点を日本国内に有すること。ただし、医薬品開発や事業活動のための拠点を国外にも有し、当該補助金を活用して国外における技術開発を行うことも可能とする。
・中小企業者に該当する法人であって、みなし大企業に該当しないもの。等</t>
    <phoneticPr fontId="2"/>
  </si>
  <si>
    <t>https://www.amed.go.jp/program/list/19/02/005.html</t>
    <phoneticPr fontId="2"/>
  </si>
  <si>
    <t>AMED</t>
    <phoneticPr fontId="2"/>
  </si>
  <si>
    <t>イノベーション創出のための環境スタートアップ研究開発支援事業</t>
    <phoneticPr fontId="2"/>
  </si>
  <si>
    <t>環境スタートアップ企業のロールモデルを創出することで、環境分野でのビジネスの創出及びイノベーションの促進を図ることを目的とし、環境分野のスタートアップ企業及び起業を目指す個人を対象として、環境保全に資する事業実施のために行う採算性調査（F/S)や研究開発（R&amp;D）の支援を行う。</t>
    <phoneticPr fontId="2"/>
  </si>
  <si>
    <t>環境スタートアップ</t>
    <rPh sb="0" eb="2">
      <t>カンキョウ</t>
    </rPh>
    <phoneticPr fontId="2"/>
  </si>
  <si>
    <t>環境技術実証事業（ETV事業）</t>
    <phoneticPr fontId="2"/>
  </si>
  <si>
    <t>環境技術の普及を促進し、環境保全に寄与し、中小企業・スタートアップ企業の育成も含めた環境産業の発展に資することを目的とし、既に実用化された先進的環境技術の環境保全効果、副次的な環境影響等を第三者が客観的に実証してロゴマークを付与する。</t>
    <phoneticPr fontId="2"/>
  </si>
  <si>
    <t>環境技術</t>
    <rPh sb="0" eb="4">
      <t>カンキョウギジュツ</t>
    </rPh>
    <phoneticPr fontId="2"/>
  </si>
  <si>
    <t>実証に係る経費のうち、試験にかかる経費以外のその他経費を負担</t>
  </si>
  <si>
    <t>https://www.env.go.jp/policy/etv/index.html</t>
    <phoneticPr fontId="2"/>
  </si>
  <si>
    <t>原則3年以内（実証研究段階）</t>
    <rPh sb="0" eb="2">
      <t>ゲンソク</t>
    </rPh>
    <rPh sb="3" eb="4">
      <t>ネン</t>
    </rPh>
    <rPh sb="4" eb="6">
      <t>イナイ</t>
    </rPh>
    <rPh sb="7" eb="9">
      <t>ジッショウ</t>
    </rPh>
    <rPh sb="9" eb="11">
      <t>ケンキュウ</t>
    </rPh>
    <rPh sb="11" eb="13">
      <t>ダンカイ</t>
    </rPh>
    <phoneticPr fontId="2"/>
  </si>
  <si>
    <t>日本国登記法人/
中小企業等に該当する日本国登記法人</t>
    <rPh sb="0" eb="3">
      <t>ニホンコク</t>
    </rPh>
    <rPh sb="3" eb="5">
      <t>トウキ</t>
    </rPh>
    <rPh sb="5" eb="7">
      <t>ホウジン</t>
    </rPh>
    <rPh sb="9" eb="11">
      <t>チュウショウ</t>
    </rPh>
    <rPh sb="11" eb="13">
      <t>キギョウ</t>
    </rPh>
    <rPh sb="13" eb="14">
      <t>トウ</t>
    </rPh>
    <rPh sb="15" eb="17">
      <t>ガイトウ</t>
    </rPh>
    <rPh sb="19" eb="22">
      <t>ニホンコク</t>
    </rPh>
    <rPh sb="22" eb="24">
      <t>トウキ</t>
    </rPh>
    <rPh sb="24" eb="26">
      <t>ホウジン</t>
    </rPh>
    <phoneticPr fontId="2"/>
  </si>
  <si>
    <t>&lt;協業・連携支援&gt;</t>
    <rPh sb="1" eb="3">
      <t>キョウギョウ</t>
    </rPh>
    <rPh sb="4" eb="8">
      <t>レンケイシエン</t>
    </rPh>
    <phoneticPr fontId="2"/>
  </si>
  <si>
    <t>日ASEAN協業連携事業（専門家伴走支援事業）</t>
  </si>
  <si>
    <t>ASEAN企業との協業を通じて現地の社会課題解決を目指す日本のスタートアップ向けに、ASEAN企業との協業創出のための実践型の伴走支援を実施。</t>
    <rPh sb="25" eb="27">
      <t>メザ</t>
    </rPh>
    <rPh sb="38" eb="39">
      <t>ム</t>
    </rPh>
    <rPh sb="68" eb="70">
      <t>ジッシ</t>
    </rPh>
    <phoneticPr fontId="2"/>
  </si>
  <si>
    <t>7ヶ月</t>
    <rPh sb="2" eb="3">
      <t>ゲツ</t>
    </rPh>
    <phoneticPr fontId="2"/>
  </si>
  <si>
    <t>日本のスタートアップ</t>
    <rPh sb="0" eb="2">
      <t>ニホン</t>
    </rPh>
    <phoneticPr fontId="2"/>
  </si>
  <si>
    <t>&lt;現地課題の事業化&gt;</t>
    <phoneticPr fontId="2"/>
  </si>
  <si>
    <t>ウクライナ・ビジネス支援事業</t>
    <phoneticPr fontId="2"/>
  </si>
  <si>
    <t>ウクライナのビジネス展開に関する初期仮説に基づき、顧客ニーズの検証、顧客ニーズと製品/サービスとの適合性の検証を実施した上で、初期的な事業計画を策定する。</t>
    <phoneticPr fontId="2"/>
  </si>
  <si>
    <t>令和6年4月15日～5月15日（正午）</t>
    <rPh sb="0" eb="2">
      <t>レイワ</t>
    </rPh>
    <rPh sb="3" eb="4">
      <t>ネン</t>
    </rPh>
    <rPh sb="5" eb="6">
      <t>ガツ</t>
    </rPh>
    <rPh sb="8" eb="9">
      <t>ニチ</t>
    </rPh>
    <rPh sb="11" eb="12">
      <t>ガツ</t>
    </rPh>
    <rPh sb="14" eb="15">
      <t>ニチ</t>
    </rPh>
    <rPh sb="16" eb="18">
      <t>ショウゴ</t>
    </rPh>
    <phoneticPr fontId="2"/>
  </si>
  <si>
    <t>全分野（ウクライナの復旧・復興プロセスにおける課題に効果のあるもの）</t>
    <phoneticPr fontId="2"/>
  </si>
  <si>
    <t>JICAが契約するコンサルタントが、事業者に代わり必要な事業経費を支出:上限1,000万円</t>
    <rPh sb="36" eb="38">
      <t>ジョウゲン</t>
    </rPh>
    <rPh sb="43" eb="45">
      <t>マンエン</t>
    </rPh>
    <phoneticPr fontId="2"/>
  </si>
  <si>
    <t>8カ月間程度</t>
    <rPh sb="2" eb="3">
      <t>ゲツ</t>
    </rPh>
    <rPh sb="4" eb="6">
      <t>テイド</t>
    </rPh>
    <phoneticPr fontId="2"/>
  </si>
  <si>
    <t>・営利法人
・中小企業団体
・非営利法人</t>
    <phoneticPr fontId="2"/>
  </si>
  <si>
    <t>https://www.jica.go.jp/about/announce/ukraine_biz/2024/index.html</t>
    <phoneticPr fontId="2"/>
  </si>
  <si>
    <t>JICA</t>
    <phoneticPr fontId="2"/>
  </si>
  <si>
    <t>政府開発援助（ODA）を通じて築いてきた開発途上国政府とのネットワークや信頼関係、ノウハウ等を活用し、開発途上国の課題解決に貢献する日本の民間企業等のビジネスづくりを支援。</t>
    <phoneticPr fontId="2"/>
  </si>
  <si>
    <t>開発途上国</t>
    <rPh sb="0" eb="5">
      <t>カイハツトジョウコク</t>
    </rPh>
    <phoneticPr fontId="2"/>
  </si>
  <si>
    <t>日本国で施行されている法令に基づき登記されている法人</t>
  </si>
  <si>
    <t>https://www.jica.go.jp/activities/schemes/priv_partner/activities/index.html</t>
    <phoneticPr fontId="2"/>
  </si>
  <si>
    <t>＜メンタリング・マッチング＞</t>
    <phoneticPr fontId="2"/>
  </si>
  <si>
    <t>グローバル・スタートアップ・アクセラレーションプログラム</t>
    <phoneticPr fontId="2"/>
  </si>
  <si>
    <t>日本国内に拠点を持つ全国のスタートアップ</t>
    <phoneticPr fontId="2"/>
  </si>
  <si>
    <t>https://www.jetro.go.jp/services/gsap.html</t>
    <phoneticPr fontId="2"/>
  </si>
  <si>
    <t>JETRO</t>
    <phoneticPr fontId="2"/>
  </si>
  <si>
    <t>＜人材育成＞</t>
    <rPh sb="1" eb="5">
      <t>ジンザイイクセイ</t>
    </rPh>
    <phoneticPr fontId="2"/>
  </si>
  <si>
    <t>海外インフラ展開人材養成プログラム</t>
    <phoneticPr fontId="2"/>
  </si>
  <si>
    <t>海外において、鉄道・道路・空港などの交通事業や上下水道等のインフラプロジェクトを担う建設コンサルタント、コントラクター、鉄道・道路・空港等のインフラ事業者、政府系機関等の人材を対象として、経験豊富な実務経験者や学識者等が講師となり、世界各国のプロジェクトの現場で活躍できる基礎的能力、問題解決能力を獲得することを目的とし、講義・グループディスカッションを行う。</t>
    <phoneticPr fontId="2"/>
  </si>
  <si>
    <t>インフラ</t>
    <phoneticPr fontId="2"/>
  </si>
  <si>
    <t>民間企業等</t>
    <phoneticPr fontId="2"/>
  </si>
  <si>
    <t>補助上限金額：15億円
補助率：大企業1/2　中小企業2/3（※但し、一定の条件を満たす場合、10億円の定額補助あり）</t>
    <rPh sb="0" eb="2">
      <t>ホジョ</t>
    </rPh>
    <rPh sb="2" eb="4">
      <t>ジョウゲン</t>
    </rPh>
    <rPh sb="4" eb="6">
      <t>キンガク</t>
    </rPh>
    <rPh sb="9" eb="11">
      <t>オクエン</t>
    </rPh>
    <rPh sb="12" eb="15">
      <t>ホジョリツ</t>
    </rPh>
    <rPh sb="16" eb="19">
      <t>ダイキギョウ</t>
    </rPh>
    <rPh sb="23" eb="25">
      <t>チュウショウ</t>
    </rPh>
    <rPh sb="25" eb="27">
      <t>キギョウ</t>
    </rPh>
    <rPh sb="32" eb="33">
      <t>タダ</t>
    </rPh>
    <rPh sb="35" eb="37">
      <t>イッテイ</t>
    </rPh>
    <rPh sb="38" eb="40">
      <t>ジョウケン</t>
    </rPh>
    <rPh sb="41" eb="42">
      <t>ミ</t>
    </rPh>
    <rPh sb="44" eb="46">
      <t>バアイ</t>
    </rPh>
    <rPh sb="49" eb="51">
      <t>オクエン</t>
    </rPh>
    <rPh sb="52" eb="54">
      <t>テイガク</t>
    </rPh>
    <rPh sb="54" eb="56">
      <t>ホジョ</t>
    </rPh>
    <phoneticPr fontId="2"/>
  </si>
  <si>
    <t>日本に登記している企業</t>
    <rPh sb="0" eb="2">
      <t>ニホン</t>
    </rPh>
    <rPh sb="3" eb="5">
      <t>トウキ</t>
    </rPh>
    <rPh sb="9" eb="11">
      <t>キギョウ</t>
    </rPh>
    <phoneticPr fontId="2"/>
  </si>
  <si>
    <t>https://www.unido.org/get-involved-procurement/procurement-opportunities</t>
  </si>
  <si>
    <t>UNIDO
国際連合工業開発機関</t>
    <rPh sb="6" eb="8">
      <t>コクサイ</t>
    </rPh>
    <rPh sb="8" eb="10">
      <t>レンゴウ</t>
    </rPh>
    <rPh sb="10" eb="12">
      <t>コウギョウ</t>
    </rPh>
    <rPh sb="12" eb="14">
      <t>カイハツ</t>
    </rPh>
    <rPh sb="14" eb="16">
      <t>キカン</t>
    </rPh>
    <phoneticPr fontId="2"/>
  </si>
  <si>
    <t>６月後半～7月上旬</t>
    <rPh sb="1" eb="2">
      <t>ガツ</t>
    </rPh>
    <rPh sb="2" eb="4">
      <t>コウハン</t>
    </rPh>
    <rPh sb="6" eb="7">
      <t>ガツ</t>
    </rPh>
    <rPh sb="7" eb="9">
      <t>ジョウジュン</t>
    </rPh>
    <phoneticPr fontId="2"/>
  </si>
  <si>
    <t>二国間クレジット制度を利用した代替フロンの回収・破壊プロジェクト補助事業</t>
  </si>
  <si>
    <t>令和6年7月8日～8月23日</t>
  </si>
  <si>
    <t>脱炭素技術</t>
  </si>
  <si>
    <t>上限5700万円/件</t>
  </si>
  <si>
    <t>https://gec.jp/jcm/jp/kobo/freon240708/</t>
  </si>
  <si>
    <t>日本国環境省からの拠出金により、国際連合工業開発機関（UNIDO: United Nations Industrial Development Organization）は、2022年度からアフリカにおける二国間クレジット制度（JCM: Joint Crediting Mechanism）のパートナー国において優れた脱炭素技術等を活用して温室効果ガスを削減するとともに、日本の貢献に応じてJCMクレジットの獲得を目指すJCMプロジェクトの形成支援を行っている。</t>
  </si>
  <si>
    <t>2024年７月18日から同年９月13日まで（現地時間）</t>
  </si>
  <si>
    <t>アフリカJCMパートナー国（ケニア共和国、エチオピア連邦民主共和国、チュニジア共和国、セネガル共和国）</t>
  </si>
  <si>
    <t>プロジェクト１件あたり最大USD 800,000
（補助率は対象事業費の最大75%）</t>
  </si>
  <si>
    <t>原則として2025年内のプロジェクト完工</t>
  </si>
  <si>
    <t>日本企業（申請者及び国際コンソーシアムの代表事業者）を含む現地企業等との国際コンソーシアム</t>
  </si>
  <si>
    <t>令和６年7月1日～8月2日</t>
    <rPh sb="0" eb="2">
      <t>レイワ</t>
    </rPh>
    <rPh sb="3" eb="4">
      <t>ネン</t>
    </rPh>
    <rPh sb="5" eb="6">
      <t>ガツ</t>
    </rPh>
    <rPh sb="7" eb="8">
      <t>ニチ</t>
    </rPh>
    <rPh sb="10" eb="11">
      <t>ガツ</t>
    </rPh>
    <rPh sb="12" eb="13">
      <t>ニチ</t>
    </rPh>
    <phoneticPr fontId="2"/>
  </si>
  <si>
    <t>建設（開発）コンサルタント、コントラクター、メーカー、事業者、官公庁等の技術系・事務系の実務経験のある職員で今後海外インフラ事業に関する業務を担当する予定の者</t>
    <phoneticPr fontId="2"/>
  </si>
  <si>
    <t>https://www.mlit.go.jp/report/press/content/001750965.pdf</t>
    <phoneticPr fontId="2"/>
  </si>
  <si>
    <t>国際連合工業開発機関におけるアフリカJCMパートナー国を対象とした二国間クレジット制度（JCM）に基づく脱炭素プロジェクト形成支援</t>
  </si>
  <si>
    <t>UNIDO
国際連合工業開発機関</t>
    <phoneticPr fontId="2"/>
  </si>
  <si>
    <t>第４回公募：令和6年3月29日～4月30日
第5回公募：令和6年7月中旬頃
・年４回程度公募予定</t>
    <phoneticPr fontId="2"/>
  </si>
  <si>
    <t>貿易プラットフォーム活用による貿易手続きデジタル化推進事業費補助金</t>
    <phoneticPr fontId="2"/>
  </si>
  <si>
    <t>貿易PFの利用拡大による貿易円滑化と貿易コストの削減を目指し、貿易PFと利用企業の社内システムとの連携構築に係る費用の一部、貿易PF間の連携構築に係る費用の一部、及び貿易PFを活用した貿易手続のデジタル化実証に係る費用の一部を補助する。</t>
    <phoneticPr fontId="2"/>
  </si>
  <si>
    <t>令和6年8月19日～9月13日</t>
    <rPh sb="0" eb="2">
      <t>レイワ</t>
    </rPh>
    <rPh sb="3" eb="4">
      <t>ネン</t>
    </rPh>
    <rPh sb="5" eb="6">
      <t>ガツ</t>
    </rPh>
    <rPh sb="8" eb="9">
      <t>ニチ</t>
    </rPh>
    <rPh sb="11" eb="12">
      <t>ガツ</t>
    </rPh>
    <rPh sb="14" eb="15">
      <t>ニチ</t>
    </rPh>
    <phoneticPr fontId="2"/>
  </si>
  <si>
    <t>－</t>
    <phoneticPr fontId="2"/>
  </si>
  <si>
    <t>大企業 1/2、中小企業 2/3
【類型1】補助上限額5,000万円
【類型2】補助上限額1,500万円（※）
【類型3】補助上限額5,000万円
（※）類型2については、補助金交付申請額（補助対象経費に補助率を乗じた額）が50万円を超える申請を対象とする。</t>
    <phoneticPr fontId="2"/>
  </si>
  <si>
    <t>交付決定日～2025年2月14日まで</t>
    <rPh sb="0" eb="2">
      <t>コウフ</t>
    </rPh>
    <rPh sb="2" eb="4">
      <t>ケッテイ</t>
    </rPh>
    <rPh sb="10" eb="11">
      <t>ネン</t>
    </rPh>
    <rPh sb="12" eb="13">
      <t>ガツ</t>
    </rPh>
    <rPh sb="15" eb="16">
      <t>ニチ</t>
    </rPh>
    <phoneticPr fontId="2"/>
  </si>
  <si>
    <t>【類型1】国内外の貿易PFサービスを利用しようとする日本国の法人
【類型2】国内外の貿易PFサービスを利用しようとする日本国の法人
【類型3】貿易PFサービスを提供する日本国の法人</t>
    <phoneticPr fontId="2"/>
  </si>
  <si>
    <t>経産省</t>
    <rPh sb="0" eb="3">
      <t>ケイサンショウ</t>
    </rPh>
    <phoneticPr fontId="2"/>
  </si>
  <si>
    <t>令和6年6月3日～7月3日（b地域のみ7月7日まで応募期間延長）</t>
    <rPh sb="0" eb="2">
      <t>レイワ</t>
    </rPh>
    <rPh sb="3" eb="4">
      <t>ネン</t>
    </rPh>
    <rPh sb="5" eb="6">
      <t>ガツ</t>
    </rPh>
    <rPh sb="7" eb="8">
      <t>ニチ</t>
    </rPh>
    <rPh sb="10" eb="11">
      <t>ガツ</t>
    </rPh>
    <rPh sb="12" eb="13">
      <t>ニチ</t>
    </rPh>
    <rPh sb="15" eb="17">
      <t>チイキ</t>
    </rPh>
    <rPh sb="20" eb="21">
      <t>ガツ</t>
    </rPh>
    <rPh sb="22" eb="23">
      <t>カ</t>
    </rPh>
    <rPh sb="25" eb="27">
      <t>オウボ</t>
    </rPh>
    <rPh sb="27" eb="29">
      <t>キカン</t>
    </rPh>
    <rPh sb="29" eb="31">
      <t>エンチョウ</t>
    </rPh>
    <phoneticPr fontId="2"/>
  </si>
  <si>
    <t>いわゆるグローバルサウス諸国（ASEAN、南西アジア、中央アジア、中東、アフリカ、中南米、太平洋島嶼国等）</t>
    <phoneticPr fontId="2"/>
  </si>
  <si>
    <t>・大型実証（補助）
補助率は（1/2）、中小企業（2/3）
（補助上限額：40億円）
対ASEAN：AMEICCから委託を受けたJETROによる公募、対非ASEAN：UNIDOによる公募
・小規模実証・FS（補助）　補助率は（1/2）、中小企業（2/3）　　　　　　
（補助上限額：1億円(FS事業)、5億円（小規模実証事業））
民間事業者等による公募。</t>
    <phoneticPr fontId="2"/>
  </si>
  <si>
    <t>例年６月頃
（令和6年度事業：令和6年6月3日～7月5日
令和5年度（補正予算）事業：令和6年6月14日～7月11日）</t>
  </si>
  <si>
    <t>0.5年～1.5年</t>
  </si>
  <si>
    <t>デジタル技術を活用しグローバルな社会的課題を解決するとともに、経済安全保障の確保に資するとの観点から特に重要なシステム・サービスの海外展開について、①案件発掘（規制／ニーズの事前調査等）、②案件提案（官民ミッション・デモンストレーション）、③案件形成（整備計画策定・モデル事業実施等）といった展開ステージにあわせて支援。</t>
    <phoneticPr fontId="2"/>
  </si>
  <si>
    <t>令和6年5月31日～7月19日</t>
    <rPh sb="0" eb="2">
      <t>レイワ</t>
    </rPh>
    <rPh sb="3" eb="4">
      <t>ネン</t>
    </rPh>
    <rPh sb="5" eb="6">
      <t>ガツ</t>
    </rPh>
    <rPh sb="8" eb="9">
      <t>ニチ</t>
    </rPh>
    <rPh sb="11" eb="12">
      <t>ガツ</t>
    </rPh>
    <rPh sb="14" eb="15">
      <t>ニチ</t>
    </rPh>
    <phoneticPr fontId="2"/>
  </si>
  <si>
    <t>我が国循環産業の海外展開事業化促進業務</t>
  </si>
  <si>
    <t>我が国の循環産業の海外展開を支援することを目的として、海外における廃棄物等の処理に関するサービスを提供する事業又は処理事業者等から委託を受け施設建設を行う事業に係る実現可能性調査の実施を支援。</t>
  </si>
  <si>
    <t>ー</t>
  </si>
  <si>
    <t>https://www.jwrf.or.jp/individual/prj_000431.html?20231211101903</t>
  </si>
  <si>
    <t>環境省</t>
  </si>
  <si>
    <t>令和６年4月19日～7月26日</t>
    <phoneticPr fontId="2"/>
  </si>
  <si>
    <t>脱炭素化・エネルギー転換に資する我が国技術の国際実証事業</t>
  </si>
  <si>
    <t>国内外の脱炭素化・エネルギー転換に資する我が国の技術について、自然条件や規制・制度等の環境が適している国・地域での実証プロジェクトを支援。さらに、実証後の導入・普及展開に向けたフォローアップ等の各種支援を行う。</t>
  </si>
  <si>
    <t>大企業 20 億円以内、中小・ベンチャー企業 26 億 6,600 万円以内</t>
  </si>
  <si>
    <t>https://www.nedo.go.jp/activities/AT1_00175.html</t>
  </si>
  <si>
    <t>NEDO</t>
  </si>
  <si>
    <t>第1回公募：令和6年2月22日～3月25日
第2回公募：令和6年7月18日～8月19日
・年2回程度公募予定</t>
    <rPh sb="48" eb="50">
      <t>テイド</t>
    </rPh>
    <phoneticPr fontId="2"/>
  </si>
  <si>
    <t>ニーズ確認調査：上限1,500万円
ビジネス化実証調査：上限4,000万円</t>
    <rPh sb="3" eb="7">
      <t>カクニンチョウサ</t>
    </rPh>
    <rPh sb="8" eb="10">
      <t>ジョウゲン</t>
    </rPh>
    <rPh sb="15" eb="17">
      <t>マンエン</t>
    </rPh>
    <rPh sb="22" eb="23">
      <t>カ</t>
    </rPh>
    <rPh sb="23" eb="27">
      <t>ジッショウチョウサ</t>
    </rPh>
    <rPh sb="28" eb="30">
      <t>ジョウゲン</t>
    </rPh>
    <rPh sb="35" eb="37">
      <t>マンエン</t>
    </rPh>
    <phoneticPr fontId="2"/>
  </si>
  <si>
    <t>https://www.env.go.jp/page_01547.html</t>
  </si>
  <si>
    <t>安全性・信頼性を確保したデジタルインフラの海外展開支援事業</t>
    <rPh sb="0" eb="3">
      <t>アンゼンセイ</t>
    </rPh>
    <rPh sb="4" eb="7">
      <t>シンライセイ</t>
    </rPh>
    <rPh sb="8" eb="10">
      <t>カクホ</t>
    </rPh>
    <rPh sb="21" eb="23">
      <t>カイガイ</t>
    </rPh>
    <rPh sb="23" eb="25">
      <t>テンカイ</t>
    </rPh>
    <rPh sb="25" eb="27">
      <t>シエン</t>
    </rPh>
    <rPh sb="27" eb="29">
      <t>ジギョウ</t>
    </rPh>
    <phoneticPr fontId="2"/>
  </si>
  <si>
    <t>令和6年4月1日～令和7年3月31日</t>
    <rPh sb="0" eb="2">
      <t>レイワ</t>
    </rPh>
    <rPh sb="3" eb="4">
      <t>ネン</t>
    </rPh>
    <rPh sb="5" eb="6">
      <t>ガツ</t>
    </rPh>
    <rPh sb="7" eb="8">
      <t>ニチ</t>
    </rPh>
    <rPh sb="9" eb="11">
      <t>レイワ</t>
    </rPh>
    <rPh sb="12" eb="13">
      <t>ネン</t>
    </rPh>
    <rPh sb="14" eb="15">
      <t>ガツ</t>
    </rPh>
    <rPh sb="17" eb="18">
      <t>ニチ</t>
    </rPh>
    <phoneticPr fontId="2"/>
  </si>
  <si>
    <t>日本国法人</t>
    <rPh sb="2" eb="3">
      <t>クニ</t>
    </rPh>
    <rPh sb="3" eb="5">
      <t>ホウジン</t>
    </rPh>
    <phoneticPr fontId="2"/>
  </si>
  <si>
    <t>https://jpd3.jp/inquiry/</t>
    <phoneticPr fontId="2"/>
  </si>
  <si>
    <t>JCMの活用を前提として、途上国等において代替フロンの漏えいを防ぐ措置を講じながら、使用済機器等からの代替フロンの回収・破壊による温室効果ガス（GHG）排出削減事業を実施し、GHG排出削減効果の測定・報告・検証（MRV)を行う。またJCMを構築している国等において、当該排出削減量についてJCMクレジットの獲得と我が国の排出削減目標達成への活用を目指す。</t>
    <phoneticPr fontId="2"/>
  </si>
  <si>
    <t>フェーズ１（上限400万円）
フェーズ２　対象経費の２／３（上限3,000万円）※オープンイノベーションを目的とした既存企業からの出資を受けている場合は対象経費の１／２（上限4,000万円）</t>
  </si>
  <si>
    <t>例年６月～９月頃
（令和6年度事業：令和６年６月28日～９月13日）</t>
  </si>
  <si>
    <r>
      <rPr>
        <b/>
        <sz val="12"/>
        <rFont val="游ゴシック"/>
        <family val="3"/>
        <charset val="128"/>
        <scheme val="minor"/>
      </rPr>
      <t>中小企業・ＳＤＧsビジネス支援事業（JICA Biz）</t>
    </r>
  </si>
  <si>
    <t>令和6年9月2日～9月30日</t>
    <phoneticPr fontId="2"/>
  </si>
  <si>
    <t>上限年(ニーズ確認調査）／上限2年6ヶ月（ビジネス化実証調査）（支援メニューにより異なる）</t>
    <rPh sb="0" eb="2">
      <t>ジョウゲン</t>
    </rPh>
    <rPh sb="2" eb="3">
      <t>ネン</t>
    </rPh>
    <rPh sb="7" eb="11">
      <t>カクニンチョウサ</t>
    </rPh>
    <rPh sb="13" eb="15">
      <t>ジョウゲン</t>
    </rPh>
    <rPh sb="25" eb="26">
      <t>カ</t>
    </rPh>
    <rPh sb="26" eb="30">
      <t>ジッショウチョウサ</t>
    </rPh>
    <rPh sb="32" eb="34">
      <t>シエン</t>
    </rPh>
    <phoneticPr fontId="2"/>
  </si>
  <si>
    <t>【第1回目公募】
令和6年6月5日～9月2日
【第2回目公募】
令和6年11月29日～令和7年1月30日</t>
    <rPh sb="1" eb="2">
      <t>ダイ</t>
    </rPh>
    <rPh sb="3" eb="5">
      <t>カイメ</t>
    </rPh>
    <rPh sb="5" eb="7">
      <t>コウボ</t>
    </rPh>
    <rPh sb="14" eb="15">
      <t>ガツ</t>
    </rPh>
    <rPh sb="16" eb="17">
      <t>ニチ</t>
    </rPh>
    <rPh sb="19" eb="20">
      <t>ガツ</t>
    </rPh>
    <rPh sb="21" eb="22">
      <t>ニチ</t>
    </rPh>
    <rPh sb="24" eb="25">
      <t>ダイ</t>
    </rPh>
    <rPh sb="26" eb="28">
      <t>カイメ</t>
    </rPh>
    <rPh sb="28" eb="30">
      <t>コウボ</t>
    </rPh>
    <rPh sb="41" eb="42">
      <t>ニチ</t>
    </rPh>
    <rPh sb="43" eb="45">
      <t>レイワ</t>
    </rPh>
    <rPh sb="46" eb="47">
      <t>ネン</t>
    </rPh>
    <rPh sb="51" eb="52">
      <t>ニチ</t>
    </rPh>
    <phoneticPr fontId="2"/>
  </si>
  <si>
    <t>・小規模実証･FS
：第1回公募を令和6年4月17日～5月10日で実施済み。第2回公募を令和6年9月9日～10月11日で実施済み。第3回公募を令和7年1月8日～1月31日で実施済み。
・大型実証(対ASEAN)
：第1回公募を令和6年6月6日～6月27日で実施済み。第2回公募を令和6年12月13日～令和7年1月10日で実施済み。
・大型実証(対非ASEAN)
：第1回公募を令和6年6月5日～7月5日で実施済み。第2回公募を令和7年1月16日～3月27日で実施。
・マスタープラン策定(委託)
：第1回公募を令和6年10月7日～11月1日で実施済み。</t>
    <rPh sb="32" eb="34">
      <t>ジッシ</t>
    </rPh>
    <rPh sb="34" eb="35">
      <t>ズ</t>
    </rPh>
    <rPh sb="37" eb="38">
      <t>ダイ</t>
    </rPh>
    <rPh sb="39" eb="40">
      <t>カイ</t>
    </rPh>
    <rPh sb="40" eb="42">
      <t>コウボ</t>
    </rPh>
    <rPh sb="43" eb="45">
      <t>レイワ</t>
    </rPh>
    <rPh sb="46" eb="47">
      <t>ネン</t>
    </rPh>
    <rPh sb="48" eb="49">
      <t>ガツ</t>
    </rPh>
    <rPh sb="50" eb="51">
      <t>ニチ</t>
    </rPh>
    <rPh sb="54" eb="55">
      <t>ガツ</t>
    </rPh>
    <rPh sb="57" eb="58">
      <t>ニチ</t>
    </rPh>
    <rPh sb="59" eb="61">
      <t>ジッシ</t>
    </rPh>
    <rPh sb="61" eb="62">
      <t>ズ</t>
    </rPh>
    <rPh sb="88" eb="89">
      <t>ズ</t>
    </rPh>
    <rPh sb="127" eb="129">
      <t>ジッシ</t>
    </rPh>
    <rPh sb="129" eb="130">
      <t>ズ</t>
    </rPh>
    <rPh sb="138" eb="140">
      <t>レイワ</t>
    </rPh>
    <rPh sb="141" eb="142">
      <t>ネン</t>
    </rPh>
    <rPh sb="144" eb="145">
      <t>ガツ</t>
    </rPh>
    <rPh sb="160" eb="162">
      <t>ジッシ</t>
    </rPh>
    <rPh sb="162" eb="163">
      <t>ズ</t>
    </rPh>
    <rPh sb="201" eb="203">
      <t>ジッシ</t>
    </rPh>
    <rPh sb="203" eb="204">
      <t>ズ</t>
    </rPh>
    <rPh sb="212" eb="214">
      <t>レイワ</t>
    </rPh>
    <rPh sb="215" eb="216">
      <t>ネン</t>
    </rPh>
    <rPh sb="217" eb="218">
      <t>ガツ</t>
    </rPh>
    <rPh sb="260" eb="261">
      <t>ガツ</t>
    </rPh>
    <rPh sb="262" eb="263">
      <t>ニチ</t>
    </rPh>
    <rPh sb="266" eb="267">
      <t>ガツ</t>
    </rPh>
    <rPh sb="268" eb="269">
      <t>ニチ</t>
    </rPh>
    <rPh sb="270" eb="273">
      <t>ジッシズ</t>
    </rPh>
    <phoneticPr fontId="2"/>
  </si>
  <si>
    <t>採択結果（URL）</t>
    <rPh sb="0" eb="4">
      <t>サイタクケッカ</t>
    </rPh>
    <phoneticPr fontId="2"/>
  </si>
  <si>
    <t>https://www.jica.go.jp/about/announce/ukraine_biz/2024/detail/__icsFiles/afieldfile/2024/07/04/240703_result.pdf</t>
    <phoneticPr fontId="2"/>
  </si>
  <si>
    <t>https://www.jica.go.jp/information/press/2024/20241223_41.html</t>
    <phoneticPr fontId="2"/>
  </si>
  <si>
    <t>令和６年度事業で採択無し</t>
    <rPh sb="0" eb="2">
      <t>レイワ</t>
    </rPh>
    <rPh sb="3" eb="5">
      <t>ネンド</t>
    </rPh>
    <rPh sb="5" eb="7">
      <t>ジギョウ</t>
    </rPh>
    <rPh sb="8" eb="10">
      <t>サイタク</t>
    </rPh>
    <rPh sb="10" eb="11">
      <t>ナ</t>
    </rPh>
    <phoneticPr fontId="2"/>
  </si>
  <si>
    <t>https://www.env.go.jp/press/press_03788.html</t>
    <phoneticPr fontId="2"/>
  </si>
  <si>
    <t>https://www.mlit.go.jp/jutakukentiku/house/content/001741563.pdf</t>
    <phoneticPr fontId="2"/>
  </si>
  <si>
    <t>令和7年2月21日~3月31日</t>
    <rPh sb="0" eb="2">
      <t>レイワ</t>
    </rPh>
    <rPh sb="3" eb="4">
      <t>ネン</t>
    </rPh>
    <rPh sb="5" eb="6">
      <t>ガツ</t>
    </rPh>
    <rPh sb="8" eb="9">
      <t>ニチ</t>
    </rPh>
    <rPh sb="11" eb="12">
      <t>ガツ</t>
    </rPh>
    <rPh sb="14" eb="15">
      <t>ニチ</t>
    </rPh>
    <phoneticPr fontId="2"/>
  </si>
  <si>
    <t>Smart JAMP等案件形成調査</t>
    <rPh sb="10" eb="11">
      <t>トウ</t>
    </rPh>
    <phoneticPr fontId="2"/>
  </si>
  <si>
    <t>令和7年2月27日～3月31日</t>
    <rPh sb="0" eb="2">
      <t>レイワ</t>
    </rPh>
    <rPh sb="3" eb="4">
      <t>ネン</t>
    </rPh>
    <rPh sb="5" eb="6">
      <t>ガツ</t>
    </rPh>
    <rPh sb="8" eb="9">
      <t>ニチ</t>
    </rPh>
    <rPh sb="11" eb="12">
      <t>ガツ</t>
    </rPh>
    <rPh sb="14" eb="15">
      <t>ニチ</t>
    </rPh>
    <phoneticPr fontId="2"/>
  </si>
  <si>
    <t>令和７年２月３日～３月28日</t>
    <rPh sb="0" eb="2">
      <t>レイワ</t>
    </rPh>
    <rPh sb="3" eb="4">
      <t>ネン</t>
    </rPh>
    <rPh sb="5" eb="6">
      <t>ガツ</t>
    </rPh>
    <rPh sb="7" eb="8">
      <t>ニチ</t>
    </rPh>
    <rPh sb="10" eb="11">
      <t>ガツ</t>
    </rPh>
    <rPh sb="13" eb="14">
      <t>ニチ</t>
    </rPh>
    <phoneticPr fontId="2"/>
  </si>
  <si>
    <t>交付決定日～R8.3.13</t>
    <rPh sb="0" eb="2">
      <t>コウフ</t>
    </rPh>
    <rPh sb="2" eb="4">
      <t>ケッテイ</t>
    </rPh>
    <rPh sb="4" eb="5">
      <t>ビ</t>
    </rPh>
    <phoneticPr fontId="2"/>
  </si>
  <si>
    <t>https://www.soumu.go.jp/menu_news/s-news/01tsushin09_02000164.html</t>
    <phoneticPr fontId="2"/>
  </si>
  <si>
    <t>https://www.maff.go.jp/j/supply/hozyo/yusyutu_kokusai/result_240208_103-1.html</t>
    <phoneticPr fontId="2"/>
  </si>
  <si>
    <t>https://www.env.go.jp/press/press_03243.html</t>
    <phoneticPr fontId="2"/>
  </si>
  <si>
    <t>https://www.jst.go.jp/program/startupkikin/deeptech/project2024.html</t>
    <phoneticPr fontId="2"/>
  </si>
  <si>
    <t>・大型実証（補助）
事業期間は最長3年。
※2025年4月以降に補助交付契約締した案件であっても、2028年3月までが事業期間。
・小規模実証・FS（補助）
事業期間は１年程度。</t>
    <phoneticPr fontId="2"/>
  </si>
  <si>
    <t xml:space="preserve">【認定VC】
第５回公募：令和6年10月28日～11月27日
今後も年２回程度公募実施予定
【創薬ベンチャー】
第7回公募：令和6年10月28日～11月27日
今後も年４回程度公募実施予定
</t>
    <rPh sb="1" eb="3">
      <t>ニンテイ</t>
    </rPh>
    <rPh sb="31" eb="33">
      <t>コンゴ</t>
    </rPh>
    <rPh sb="34" eb="35">
      <t>ネン</t>
    </rPh>
    <rPh sb="36" eb="37">
      <t>カイ</t>
    </rPh>
    <rPh sb="37" eb="39">
      <t>テイド</t>
    </rPh>
    <rPh sb="39" eb="41">
      <t>コウボ</t>
    </rPh>
    <rPh sb="41" eb="43">
      <t>ジッシ</t>
    </rPh>
    <rPh sb="43" eb="45">
      <t>ヨテイ</t>
    </rPh>
    <rPh sb="48" eb="50">
      <t>ソウヤク</t>
    </rPh>
    <rPh sb="81" eb="83">
      <t>コンゴ</t>
    </rPh>
    <rPh sb="84" eb="85">
      <t>ネン</t>
    </rPh>
    <rPh sb="86" eb="87">
      <t>カイ</t>
    </rPh>
    <rPh sb="87" eb="89">
      <t>テイド</t>
    </rPh>
    <phoneticPr fontId="2"/>
  </si>
  <si>
    <t>非公表</t>
    <rPh sb="0" eb="3">
      <t>ヒコウヒョウ</t>
    </rPh>
    <phoneticPr fontId="2"/>
  </si>
  <si>
    <t>https://www.amed.go.jp/koubo/12/01/1201C_00101.html</t>
    <phoneticPr fontId="2"/>
  </si>
  <si>
    <t>【審査中もしくは実施中】</t>
    <phoneticPr fontId="2"/>
  </si>
  <si>
    <t>【非公表】</t>
    <phoneticPr fontId="2"/>
  </si>
  <si>
    <t>【審査中もしくは実施中】</t>
    <rPh sb="1" eb="4">
      <t>シンサチュウ</t>
    </rPh>
    <rPh sb="8" eb="10">
      <t>ジッシ</t>
    </rPh>
    <rPh sb="10" eb="11">
      <t>チュウ</t>
    </rPh>
    <phoneticPr fontId="2"/>
  </si>
  <si>
    <t>【審査中もしくは実施中】</t>
  </si>
  <si>
    <t>https://www.jwrf.or.jp/individual/prj_001857.html</t>
    <phoneticPr fontId="2"/>
  </si>
  <si>
    <t>https://www.jwrf.or.jp/individual/prj_001856.html</t>
    <phoneticPr fontId="2"/>
  </si>
  <si>
    <t>https://www.meti.go.jp/policy/investment/5references/r4hosei_ameicc_saitaku.html</t>
  </si>
  <si>
    <t>１次公募 令和6年2月2日～22日
２次公募　令和6年４月22日～５月16日
３次公募　令和６年７月16日～８月６日</t>
  </si>
  <si>
    <t>開発途上国とし、JCMパートナー国及び候補国（インド共和国、ブラジル連邦共和国等）を優先国とする。</t>
    <phoneticPr fontId="2"/>
  </si>
  <si>
    <t>３年程度（公募は単年度）</t>
    <rPh sb="1" eb="4">
      <t>ネンテイド</t>
    </rPh>
    <rPh sb="5" eb="7">
      <t>コウボ</t>
    </rPh>
    <rPh sb="8" eb="11">
      <t>タンネンド</t>
    </rPh>
    <phoneticPr fontId="2"/>
  </si>
  <si>
    <t>https://www.env.go.jp/press/press_03462.html</t>
  </si>
  <si>
    <t>https://tradigi.jp/tradigi-plus/post-464/</t>
    <phoneticPr fontId="2"/>
  </si>
  <si>
    <t xml:space="preserve">
令和6年12月27日～令和7年2月4日 正午</t>
    <phoneticPr fontId="2"/>
  </si>
  <si>
    <t>https://www.amed.go.jp/koubo/12/01/1201C_00117.html</t>
    <phoneticPr fontId="2"/>
  </si>
  <si>
    <t>https://www.amed.go.jp/koubo/12/01/1201B_00117.html</t>
    <phoneticPr fontId="2"/>
  </si>
  <si>
    <t>【各調査の成果をJASCAのHPで公表】
https://www.jasca2021.jp/cooperative/#smartjamp</t>
    <rPh sb="1" eb="2">
      <t>カク</t>
    </rPh>
    <rPh sb="2" eb="4">
      <t>チョウサ</t>
    </rPh>
    <rPh sb="5" eb="7">
      <t>セイカ</t>
    </rPh>
    <rPh sb="17" eb="19">
      <t>コウヒョウ</t>
    </rPh>
    <phoneticPr fontId="2"/>
  </si>
  <si>
    <t>https://www.jetro.go.jp/news/releases/2024/c0798b546c5eddf4.html</t>
    <phoneticPr fontId="2"/>
  </si>
  <si>
    <t>安全性・信頼性を確保したデジタルインフラの海外展開支援事業　令和６年度「地方枠」</t>
    <rPh sb="0" eb="3">
      <t>アンゼンセイ</t>
    </rPh>
    <rPh sb="4" eb="7">
      <t>シンライセイ</t>
    </rPh>
    <rPh sb="8" eb="10">
      <t>カクホ</t>
    </rPh>
    <rPh sb="21" eb="23">
      <t>カイガイ</t>
    </rPh>
    <rPh sb="23" eb="25">
      <t>テンカイ</t>
    </rPh>
    <rPh sb="25" eb="27">
      <t>シエン</t>
    </rPh>
    <rPh sb="27" eb="29">
      <t>ジギョウ</t>
    </rPh>
    <rPh sb="30" eb="32">
      <t>レイワ</t>
    </rPh>
    <rPh sb="33" eb="35">
      <t>ネンド</t>
    </rPh>
    <rPh sb="36" eb="38">
      <t>チホウ</t>
    </rPh>
    <rPh sb="38" eb="39">
      <t>ワク</t>
    </rPh>
    <phoneticPr fontId="2"/>
  </si>
  <si>
    <t>①開発途上国・新興国等における
医療技術等実用化研究（アフリカ諸国を除く）：1課題当たり年間
初年度 11,500千円（上限）
2～3年度23,000千円（上限）
②アフリカにおける
医療技術等実用化研究：1課題当たり年間
初年度 11,500千円（上限）
2年度 15,300千円（上限）
3～4年度23,000千円（上限）</t>
    <phoneticPr fontId="2"/>
  </si>
  <si>
    <t>①令和7年5月（予定）～令和9年度末
②令和7年5月（予定）～令和10年度末</t>
    <phoneticPr fontId="2"/>
  </si>
  <si>
    <t>スタートアップ・エコシステム拠点都市を中心とする日本全国のスタートアップ企業の海外展開を支援。世界トップレベルのアクセラレーターによる講義、メンターネットワークへのアクセス、海外投資家やパートナー候補企業とのマッチングの機会を提供。</t>
    <phoneticPr fontId="2"/>
  </si>
  <si>
    <t>3ヶ月程度
（主な支援例：講義12週間程度、メンタリング12週間程度、ネットワーキング数回、現地渡航1週間程度）</t>
    <phoneticPr fontId="2"/>
  </si>
  <si>
    <t>https://www.ungm.org/Public/ContractAward</t>
    <phoneticPr fontId="2"/>
  </si>
  <si>
    <t>https://www.mlit.go.jp/report/press/sogo07_hh_000730.html</t>
    <phoneticPr fontId="2"/>
  </si>
  <si>
    <t>（1次公募）https://www.maff.go.jp/j/supply/hozyo/yusyutu_kokusai/231204_080-3.html</t>
    <rPh sb="2" eb="5">
      <t>ジコウボ</t>
    </rPh>
    <phoneticPr fontId="2"/>
  </si>
  <si>
    <t>（3次公募）https://www.maff.go.jp/j/supply/hozyo/yusyutu_kokusai/240627_070-2.html</t>
    <rPh sb="2" eb="5">
      <t>ジコウボ</t>
    </rPh>
    <phoneticPr fontId="2"/>
  </si>
  <si>
    <t>（1次公募）https://www.maff.go.jp/j/supply/hozyo/yusyutu_kokusai/result_240118_070-1.html</t>
    <rPh sb="2" eb="3">
      <t>ジ</t>
    </rPh>
    <rPh sb="3" eb="5">
      <t>コウボ</t>
    </rPh>
    <phoneticPr fontId="2"/>
  </si>
  <si>
    <t>（2次公募）https://www.maff.go.jp/j/supply/hozyo/yusyutu_kokusai/result_240530_070-1.html</t>
    <rPh sb="2" eb="5">
      <t>ジコウボ</t>
    </rPh>
    <phoneticPr fontId="2"/>
  </si>
  <si>
    <t>（3次公募）https://www.maff.go.jp/j/supply/hozyo/yusyutu_kokusai/result_240904_070-1.html</t>
    <rPh sb="2" eb="5">
      <t>ジコウボ</t>
    </rPh>
    <phoneticPr fontId="2"/>
  </si>
  <si>
    <t>1次公募：令和5年11月20日～12月6日
2次公募：令和6年4月10日～5月8日
3次公募：令和6年6月27日～7月25日</t>
    <rPh sb="1" eb="2">
      <t>ジ</t>
    </rPh>
    <rPh sb="2" eb="4">
      <t>コウボ</t>
    </rPh>
    <rPh sb="5" eb="7">
      <t>レイワ</t>
    </rPh>
    <rPh sb="8" eb="9">
      <t>ネン</t>
    </rPh>
    <rPh sb="11" eb="12">
      <t>ガツ</t>
    </rPh>
    <rPh sb="14" eb="15">
      <t>ニチ</t>
    </rPh>
    <rPh sb="18" eb="19">
      <t>ガツ</t>
    </rPh>
    <rPh sb="20" eb="21">
      <t>ニチ</t>
    </rPh>
    <rPh sb="23" eb="24">
      <t>ジ</t>
    </rPh>
    <rPh sb="24" eb="26">
      <t>コウボ</t>
    </rPh>
    <rPh sb="27" eb="29">
      <t>レイワ</t>
    </rPh>
    <rPh sb="30" eb="31">
      <t>ネン</t>
    </rPh>
    <rPh sb="32" eb="33">
      <t>ガツ</t>
    </rPh>
    <rPh sb="35" eb="36">
      <t>ニチ</t>
    </rPh>
    <rPh sb="38" eb="39">
      <t>ガツ</t>
    </rPh>
    <rPh sb="40" eb="41">
      <t>ニチ</t>
    </rPh>
    <rPh sb="43" eb="44">
      <t>ジ</t>
    </rPh>
    <rPh sb="44" eb="46">
      <t>コウボ</t>
    </rPh>
    <rPh sb="47" eb="49">
      <t>レイワ</t>
    </rPh>
    <rPh sb="50" eb="51">
      <t>ネン</t>
    </rPh>
    <rPh sb="52" eb="53">
      <t>ガツ</t>
    </rPh>
    <rPh sb="55" eb="56">
      <t>ニチ</t>
    </rPh>
    <rPh sb="58" eb="59">
      <t>ガツ</t>
    </rPh>
    <rPh sb="61" eb="62">
      <t>ニチ</t>
    </rPh>
    <phoneticPr fontId="2"/>
  </si>
  <si>
    <t>-</t>
    <phoneticPr fontId="2"/>
  </si>
  <si>
    <t>２次公募：採択無し</t>
    <rPh sb="1" eb="2">
      <t>ジ</t>
    </rPh>
    <rPh sb="2" eb="4">
      <t>コウボ</t>
    </rPh>
    <rPh sb="5" eb="8">
      <t>サイタクナ</t>
    </rPh>
    <phoneticPr fontId="2"/>
  </si>
  <si>
    <t xml:space="preserve">1次公募：令和5年12月4日～12月21日
2次公募：令和6年4月10日～5月8日
3次公募：令和6年6月27日～7月25日
</t>
    <rPh sb="1" eb="4">
      <t>ジコウボ</t>
    </rPh>
    <rPh sb="23" eb="24">
      <t>ジ</t>
    </rPh>
    <rPh sb="24" eb="26">
      <t>コウボ</t>
    </rPh>
    <rPh sb="27" eb="29">
      <t>レイワ</t>
    </rPh>
    <rPh sb="30" eb="31">
      <t>ネン</t>
    </rPh>
    <rPh sb="32" eb="33">
      <t>ガツ</t>
    </rPh>
    <rPh sb="35" eb="36">
      <t>ニチ</t>
    </rPh>
    <rPh sb="38" eb="39">
      <t>ガツ</t>
    </rPh>
    <rPh sb="40" eb="41">
      <t>ニチ</t>
    </rPh>
    <rPh sb="43" eb="46">
      <t>ジコウボ</t>
    </rPh>
    <phoneticPr fontId="2"/>
  </si>
  <si>
    <t>0.7億円／ 
1/2以内</t>
    <rPh sb="11" eb="13">
      <t>イナイ</t>
    </rPh>
    <phoneticPr fontId="2"/>
  </si>
  <si>
    <t>1億円／
1/2以内</t>
    <rPh sb="1" eb="3">
      <t>オクエン</t>
    </rPh>
    <phoneticPr fontId="2"/>
  </si>
  <si>
    <t>令和7年７月30日～10月21日（令和９年度まで毎年公募予定）</t>
    <rPh sb="0" eb="2">
      <t>レイワ</t>
    </rPh>
    <rPh sb="3" eb="4">
      <t>ネン</t>
    </rPh>
    <rPh sb="5" eb="6">
      <t>ガツ</t>
    </rPh>
    <rPh sb="8" eb="9">
      <t>ニチ</t>
    </rPh>
    <rPh sb="12" eb="13">
      <t>ガツ</t>
    </rPh>
    <rPh sb="15" eb="16">
      <t>ニチ</t>
    </rPh>
    <rPh sb="17" eb="19">
      <t>レイワ</t>
    </rPh>
    <rPh sb="20" eb="22">
      <t>ネンド</t>
    </rPh>
    <rPh sb="24" eb="26">
      <t>マイトシ</t>
    </rPh>
    <rPh sb="26" eb="28">
      <t>コウボ</t>
    </rPh>
    <rPh sb="28" eb="30">
      <t>ヨテイ</t>
    </rPh>
    <phoneticPr fontId="2"/>
  </si>
  <si>
    <t>令和６年４月16日～７月17日</t>
    <rPh sb="0" eb="2">
      <t>レイワ</t>
    </rPh>
    <rPh sb="3" eb="4">
      <t>ネン</t>
    </rPh>
    <rPh sb="5" eb="6">
      <t>ガツ</t>
    </rPh>
    <rPh sb="8" eb="9">
      <t>ニチ</t>
    </rPh>
    <rPh sb="11" eb="12">
      <t>ガツ</t>
    </rPh>
    <rPh sb="14" eb="15">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</si>
</sst>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b/>
      <sz val="14"/>
      <color theme="0"/>
      <name val="メイリオ"/>
      <family val="3"/>
      <charset val="128"/>
    </font>
    <font>
      <sz val="11"/>
      <color theme="1"/>
      <name val="游ゴシック"/>
      <family val="3"/>
      <charset val="128"/>
      <scheme val="minor"/>
    </font>
    <font>
      <u/>
      <sz val="11"/>
      <color theme="10"/>
      <name val="游ゴシック"/>
      <family val="2"/>
      <charset val="128"/>
      <scheme val="minor"/>
    </font>
    <font>
      <sz val="11"/>
      <color rgb="FFFF0000"/>
      <name val="游ゴシック"/>
      <family val="2"/>
      <charset val="128"/>
      <scheme val="minor"/>
    </font>
    <font>
      <sz val="11"/>
      <name val="游ゴシック"/>
      <family val="3"/>
      <charset val="128"/>
      <scheme val="minor"/>
    </font>
    <font>
      <b/>
      <sz val="12"/>
      <name val="游ゴシック"/>
      <family val="3"/>
      <charset val="128"/>
      <scheme val="minor"/>
    </font>
    <font>
      <b/>
      <sz val="12"/>
      <name val="游ゴシック"/>
      <family val="3"/>
      <charset val="128"/>
    </font>
    <font>
      <b/>
      <sz val="12"/>
      <color theme="1"/>
      <name val="游ゴシック"/>
      <family val="3"/>
      <charset val="128"/>
      <scheme val="minor"/>
    </font>
    <font>
      <b/>
      <sz val="10"/>
      <color theme="0"/>
      <name val="メイリオ"/>
      <family val="3"/>
      <charset val="128"/>
    </font>
    <font>
      <b/>
      <sz val="12"/>
      <name val="游ゴシック"/>
      <family val="2"/>
      <scheme val="minor"/>
    </font>
    <font>
      <sz val="12"/>
      <name val="游ゴシック"/>
      <family val="3"/>
      <charset val="128"/>
      <scheme val="minor"/>
    </font>
    <font>
      <sz val="12"/>
      <name val="游ゴシック"/>
      <family val="3"/>
      <charset val="128"/>
    </font>
    <font>
      <u/>
      <sz val="12"/>
      <color theme="10"/>
      <name val="游ゴシック"/>
      <family val="2"/>
      <charset val="128"/>
      <scheme val="minor"/>
    </font>
    <font>
      <sz val="12"/>
      <color theme="1"/>
      <name val="游ゴシック"/>
      <family val="3"/>
      <charset val="128"/>
    </font>
    <font>
      <sz val="12"/>
      <color theme="1"/>
      <name val="游ゴシック"/>
      <family val="3"/>
      <charset val="128"/>
      <scheme val="minor"/>
    </font>
    <font>
      <u/>
      <sz val="12"/>
      <color theme="8" tint="-0.249977111117893"/>
      <name val="游ゴシック"/>
      <family val="2"/>
      <charset val="128"/>
      <scheme val="minor"/>
    </font>
    <font>
      <u/>
      <sz val="12"/>
      <color theme="8" tint="-0.249977111117893"/>
      <name val="游ゴシック"/>
      <family val="3"/>
      <charset val="128"/>
      <scheme val="minor"/>
    </font>
    <font>
      <sz val="12"/>
      <color theme="1"/>
      <name val="游ゴシック"/>
      <family val="2"/>
      <scheme val="minor"/>
    </font>
    <font>
      <sz val="12"/>
      <color theme="1"/>
      <name val="ＭＳ Ｐゴシック"/>
      <family val="2"/>
      <charset val="128"/>
    </font>
    <font>
      <u/>
      <sz val="11"/>
      <color theme="4"/>
      <name val="游ゴシック"/>
      <family val="3"/>
      <charset val="128"/>
      <scheme val="minor"/>
    </font>
    <font>
      <sz val="12"/>
      <color theme="4"/>
      <name val="游ゴシック"/>
      <family val="3"/>
      <charset val="128"/>
      <scheme val="minor"/>
    </font>
    <font>
      <u/>
      <sz val="12"/>
      <color theme="4"/>
      <name val="游ゴシック"/>
      <family val="3"/>
      <charset val="128"/>
      <scheme val="minor"/>
    </font>
    <font>
      <u/>
      <sz val="11"/>
      <color theme="4"/>
      <name val="游ゴシック"/>
      <family val="2"/>
      <charset val="128"/>
      <scheme val="minor"/>
    </font>
    <font>
      <sz val="11"/>
      <color theme="10"/>
      <name val="游ゴシック"/>
      <family val="2"/>
      <charset val="128"/>
      <scheme val="minor"/>
    </font>
    <font>
      <sz val="11"/>
      <name val="游ゴシック"/>
      <family val="2"/>
      <charset val="128"/>
      <scheme val="minor"/>
    </font>
  </fonts>
  <fills count="7">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0" tint="-0.14999847407452621"/>
        <bgColor rgb="FF000000"/>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93">
    <xf numFmtId="0" fontId="0" fillId="0" borderId="0" xfId="0">
      <alignment vertical="center"/>
    </xf>
    <xf numFmtId="0" fontId="0" fillId="0" borderId="0" xfId="0" applyAlignment="1">
      <alignment vertical="center" wrapText="1"/>
    </xf>
    <xf numFmtId="0" fontId="3" fillId="3" borderId="0" xfId="0" applyFont="1" applyFill="1" applyAlignment="1">
      <alignment horizontal="left" vertical="center" readingOrder="1"/>
    </xf>
    <xf numFmtId="0" fontId="0" fillId="0" borderId="0" xfId="0" applyAlignment="1">
      <alignment vertical="top" wrapText="1"/>
    </xf>
    <xf numFmtId="0" fontId="1" fillId="3" borderId="0" xfId="0" applyFont="1" applyFill="1" applyAlignment="1">
      <alignment vertical="top" wrapText="1"/>
    </xf>
    <xf numFmtId="0" fontId="0" fillId="3" borderId="0" xfId="0" applyFill="1" applyAlignment="1">
      <alignment vertical="top" wrapText="1"/>
    </xf>
    <xf numFmtId="0" fontId="0" fillId="0" borderId="5" xfId="0" applyBorder="1" applyAlignment="1">
      <alignment horizontal="center" vertical="center" wrapText="1"/>
    </xf>
    <xf numFmtId="0" fontId="4" fillId="0" borderId="6" xfId="0" applyFont="1" applyBorder="1" applyAlignment="1">
      <alignment horizontal="left" vertical="top" wrapText="1"/>
    </xf>
    <xf numFmtId="0" fontId="0" fillId="0" borderId="6" xfId="0" applyBorder="1" applyAlignment="1">
      <alignment horizontal="left" vertical="top" wrapText="1"/>
    </xf>
    <xf numFmtId="0" fontId="8" fillId="2" borderId="1" xfId="0" applyFont="1" applyFill="1" applyBorder="1" applyAlignment="1">
      <alignment horizontal="center" vertical="top" wrapText="1"/>
    </xf>
    <xf numFmtId="0" fontId="0" fillId="0" borderId="5" xfId="0" applyBorder="1" applyAlignment="1">
      <alignment vertical="center" wrapText="1"/>
    </xf>
    <xf numFmtId="0" fontId="8" fillId="5" borderId="1" xfId="0" applyFont="1" applyFill="1" applyBorder="1" applyAlignment="1">
      <alignment horizontal="left" vertical="center" wrapText="1"/>
    </xf>
    <xf numFmtId="0" fontId="9" fillId="5" borderId="1" xfId="0" applyFont="1" applyFill="1" applyBorder="1" applyAlignment="1">
      <alignment horizontal="left" vertical="center" wrapText="1"/>
    </xf>
    <xf numFmtId="0" fontId="6" fillId="0" borderId="0" xfId="0" applyFont="1" applyAlignment="1">
      <alignment vertical="center" wrapText="1"/>
    </xf>
    <xf numFmtId="0" fontId="10" fillId="5" borderId="1" xfId="0" applyFont="1" applyFill="1" applyBorder="1" applyAlignment="1">
      <alignment vertical="center" wrapText="1"/>
    </xf>
    <xf numFmtId="0" fontId="13"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15" fillId="5" borderId="1" xfId="1" applyFont="1" applyFill="1" applyBorder="1" applyAlignment="1">
      <alignment horizontal="left" vertical="center" wrapText="1"/>
    </xf>
    <xf numFmtId="0" fontId="17" fillId="5" borderId="1" xfId="0" applyFont="1" applyFill="1" applyBorder="1" applyAlignment="1">
      <alignment horizontal="center" vertical="center" wrapText="1"/>
    </xf>
    <xf numFmtId="0" fontId="18" fillId="5" borderId="1" xfId="2" applyFont="1" applyFill="1" applyBorder="1" applyAlignment="1">
      <alignment horizontal="left" vertical="center" wrapText="1"/>
    </xf>
    <xf numFmtId="0" fontId="17" fillId="5" borderId="7" xfId="0" applyFont="1" applyFill="1" applyBorder="1" applyAlignment="1">
      <alignment vertical="center" wrapText="1"/>
    </xf>
    <xf numFmtId="0" fontId="17" fillId="5" borderId="1" xfId="0" applyFont="1" applyFill="1" applyBorder="1" applyAlignment="1">
      <alignment horizontal="left" vertical="center" wrapText="1"/>
    </xf>
    <xf numFmtId="0" fontId="19" fillId="5" borderId="7" xfId="2" applyFont="1" applyFill="1" applyBorder="1" applyAlignment="1">
      <alignment vertical="center" wrapText="1"/>
    </xf>
    <xf numFmtId="0" fontId="17" fillId="5" borderId="1" xfId="0" applyFont="1" applyFill="1" applyBorder="1" applyAlignment="1">
      <alignment vertical="center" wrapText="1"/>
    </xf>
    <xf numFmtId="0" fontId="20" fillId="5" borderId="1" xfId="0" applyFont="1" applyFill="1" applyBorder="1" applyAlignment="1">
      <alignment vertical="center" wrapText="1"/>
    </xf>
    <xf numFmtId="0" fontId="21" fillId="5" borderId="1" xfId="0" applyFont="1" applyFill="1" applyBorder="1" applyAlignment="1">
      <alignment horizontal="center" vertical="center" wrapText="1"/>
    </xf>
    <xf numFmtId="0" fontId="18" fillId="5" borderId="1" xfId="1" applyFont="1" applyFill="1" applyBorder="1" applyAlignment="1">
      <alignment horizontal="left" vertical="center" wrapText="1"/>
    </xf>
    <xf numFmtId="0" fontId="12" fillId="5" borderId="1" xfId="0" applyFont="1" applyFill="1" applyBorder="1" applyAlignment="1">
      <alignment horizontal="left" vertical="center" wrapText="1"/>
    </xf>
    <xf numFmtId="0" fontId="15" fillId="5" borderId="1" xfId="1" applyFont="1" applyFill="1" applyBorder="1" applyAlignment="1">
      <alignment horizontal="center" vertical="center" wrapText="1"/>
    </xf>
    <xf numFmtId="0" fontId="14" fillId="6" borderId="8" xfId="0" applyFont="1" applyFill="1" applyBorder="1" applyAlignment="1">
      <alignment vertical="center" wrapText="1"/>
    </xf>
    <xf numFmtId="0" fontId="7" fillId="5" borderId="1" xfId="0" applyFont="1" applyFill="1" applyBorder="1" applyAlignment="1">
      <alignment horizontal="center" vertical="center" wrapText="1"/>
    </xf>
    <xf numFmtId="0" fontId="22" fillId="5" borderId="1" xfId="1" applyFont="1" applyFill="1" applyBorder="1" applyAlignment="1">
      <alignment horizontal="center" vertical="center" wrapText="1"/>
    </xf>
    <xf numFmtId="0" fontId="22" fillId="6" borderId="8" xfId="1" applyFont="1" applyFill="1" applyBorder="1" applyAlignment="1">
      <alignment vertical="center" wrapText="1"/>
    </xf>
    <xf numFmtId="0" fontId="23" fillId="5" borderId="1" xfId="0" applyFont="1" applyFill="1" applyBorder="1" applyAlignment="1">
      <alignment horizontal="left" vertical="center" wrapText="1"/>
    </xf>
    <xf numFmtId="0" fontId="24" fillId="5" borderId="1" xfId="2" applyFont="1" applyFill="1" applyBorder="1" applyAlignment="1">
      <alignment horizontal="left" vertical="center" wrapText="1"/>
    </xf>
    <xf numFmtId="0" fontId="22" fillId="5" borderId="1" xfId="1" applyFont="1" applyFill="1" applyBorder="1" applyAlignment="1">
      <alignment horizontal="left" vertical="center" wrapText="1"/>
    </xf>
    <xf numFmtId="0" fontId="24" fillId="5" borderId="1" xfId="1" applyFont="1" applyFill="1" applyBorder="1" applyAlignment="1">
      <alignment horizontal="left" vertical="center" wrapText="1"/>
    </xf>
    <xf numFmtId="0" fontId="10" fillId="5" borderId="10" xfId="0" applyFont="1" applyFill="1" applyBorder="1" applyAlignment="1">
      <alignment vertical="center" wrapText="1"/>
    </xf>
    <xf numFmtId="0" fontId="17" fillId="5" borderId="10" xfId="0" applyFont="1" applyFill="1" applyBorder="1" applyAlignment="1">
      <alignment vertical="center" wrapText="1"/>
    </xf>
    <xf numFmtId="0" fontId="17" fillId="5" borderId="10" xfId="0" applyFont="1" applyFill="1" applyBorder="1" applyAlignment="1">
      <alignment horizontal="center" vertical="center" wrapText="1"/>
    </xf>
    <xf numFmtId="0" fontId="19" fillId="5" borderId="10" xfId="2" applyFont="1" applyFill="1" applyBorder="1" applyAlignment="1">
      <alignment vertical="center" wrapText="1"/>
    </xf>
    <xf numFmtId="0" fontId="5" fillId="5" borderId="1" xfId="1" applyFill="1" applyBorder="1" applyAlignment="1">
      <alignment horizontal="center" vertical="center" wrapText="1"/>
    </xf>
    <xf numFmtId="0" fontId="25" fillId="5" borderId="1" xfId="1" applyFont="1" applyFill="1" applyBorder="1" applyAlignment="1">
      <alignment horizontal="center" vertical="center" wrapText="1"/>
    </xf>
    <xf numFmtId="0" fontId="5" fillId="5" borderId="1" xfId="1" applyFill="1" applyBorder="1" applyAlignment="1">
      <alignment vertical="center" wrapText="1"/>
    </xf>
    <xf numFmtId="0" fontId="8" fillId="5" borderId="11" xfId="0" applyFont="1" applyFill="1" applyBorder="1" applyAlignment="1">
      <alignment horizontal="center" vertical="center" wrapText="1"/>
    </xf>
    <xf numFmtId="0" fontId="13" fillId="5" borderId="11" xfId="0" applyFont="1" applyFill="1" applyBorder="1" applyAlignment="1">
      <alignment horizontal="center" vertical="center" wrapText="1"/>
    </xf>
    <xf numFmtId="0" fontId="15" fillId="5" borderId="11" xfId="1" applyFont="1" applyFill="1" applyBorder="1" applyAlignment="1">
      <alignment horizontal="center" vertical="center" wrapText="1"/>
    </xf>
    <xf numFmtId="0" fontId="25" fillId="5" borderId="1" xfId="1" applyFont="1" applyFill="1" applyBorder="1" applyAlignment="1">
      <alignment horizontal="left" vertical="center" wrapText="1"/>
    </xf>
    <xf numFmtId="0" fontId="13" fillId="5" borderId="12" xfId="0" applyFont="1" applyFill="1" applyBorder="1" applyAlignment="1">
      <alignment horizontal="center" vertical="center" wrapText="1"/>
    </xf>
    <xf numFmtId="0" fontId="5" fillId="5" borderId="9" xfId="1" applyFill="1" applyBorder="1" applyAlignment="1">
      <alignment horizontal="center" vertical="center" wrapText="1"/>
    </xf>
    <xf numFmtId="0" fontId="5" fillId="5" borderId="8" xfId="1" applyFill="1" applyBorder="1" applyAlignment="1">
      <alignment horizontal="center" vertical="center" wrapText="1"/>
    </xf>
    <xf numFmtId="0" fontId="23" fillId="5" borderId="8" xfId="0" applyFont="1" applyFill="1" applyBorder="1" applyAlignment="1">
      <alignment horizontal="center" vertical="center" wrapText="1"/>
    </xf>
    <xf numFmtId="0" fontId="26" fillId="5" borderId="1" xfId="1" applyFont="1" applyFill="1" applyBorder="1" applyAlignment="1">
      <alignment horizontal="center" vertical="center" wrapText="1"/>
    </xf>
    <xf numFmtId="0" fontId="27" fillId="5" borderId="12" xfId="1" applyFont="1" applyFill="1" applyBorder="1" applyAlignment="1">
      <alignment horizontal="center" vertical="center" wrapText="1"/>
    </xf>
    <xf numFmtId="0" fontId="8" fillId="5" borderId="9"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8" xfId="0" applyFont="1" applyFill="1" applyBorder="1" applyAlignment="1">
      <alignment horizontal="center" vertical="center" wrapText="1"/>
    </xf>
    <xf numFmtId="0" fontId="15" fillId="5" borderId="9" xfId="1" applyFont="1" applyFill="1" applyBorder="1" applyAlignment="1">
      <alignment horizontal="center" vertical="center" wrapText="1"/>
    </xf>
    <xf numFmtId="0" fontId="15" fillId="5" borderId="8" xfId="1" applyFont="1" applyFill="1" applyBorder="1" applyAlignment="1">
      <alignment horizontal="center" vertical="center" wrapText="1"/>
    </xf>
    <xf numFmtId="0" fontId="25" fillId="5" borderId="9" xfId="2" applyFont="1" applyFill="1" applyBorder="1" applyAlignment="1">
      <alignment horizontal="center" vertical="center" wrapText="1"/>
    </xf>
    <xf numFmtId="0" fontId="22" fillId="5" borderId="8" xfId="2" applyFont="1" applyFill="1" applyBorder="1" applyAlignment="1">
      <alignment horizontal="center" vertical="center" wrapText="1"/>
    </xf>
    <xf numFmtId="0" fontId="17" fillId="5" borderId="9" xfId="0" applyFont="1" applyFill="1" applyBorder="1" applyAlignment="1">
      <alignment horizontal="center" vertical="center" wrapText="1"/>
    </xf>
    <xf numFmtId="0" fontId="17" fillId="5" borderId="8" xfId="0" applyFont="1" applyFill="1" applyBorder="1" applyAlignment="1">
      <alignment horizontal="center" vertical="center" wrapText="1"/>
    </xf>
    <xf numFmtId="0" fontId="14" fillId="5" borderId="9" xfId="0" applyFont="1" applyFill="1" applyBorder="1" applyAlignment="1">
      <alignment horizontal="center" vertical="center" wrapText="1"/>
    </xf>
    <xf numFmtId="0" fontId="14" fillId="5" borderId="8" xfId="0" applyFont="1" applyFill="1" applyBorder="1" applyAlignment="1">
      <alignment horizontal="center" vertical="center" wrapText="1"/>
    </xf>
    <xf numFmtId="0" fontId="24" fillId="5" borderId="9" xfId="2" applyFont="1" applyFill="1" applyBorder="1" applyAlignment="1">
      <alignment horizontal="center" vertical="center" wrapText="1"/>
    </xf>
    <xf numFmtId="0" fontId="24" fillId="5" borderId="8" xfId="2" applyFont="1" applyFill="1" applyBorder="1" applyAlignment="1">
      <alignment horizontal="center" vertical="center" wrapText="1"/>
    </xf>
    <xf numFmtId="0" fontId="8" fillId="5" borderId="12" xfId="0" applyFont="1" applyFill="1" applyBorder="1" applyAlignment="1">
      <alignment horizontal="center" vertical="center" wrapText="1"/>
    </xf>
    <xf numFmtId="0" fontId="13" fillId="5" borderId="12" xfId="0" applyFont="1" applyFill="1" applyBorder="1" applyAlignment="1">
      <alignment horizontal="center" vertical="center" wrapText="1"/>
    </xf>
    <xf numFmtId="0" fontId="8" fillId="4" borderId="1" xfId="0" applyFont="1" applyFill="1" applyBorder="1" applyAlignment="1">
      <alignment horizontal="left" vertical="top" wrapText="1"/>
    </xf>
    <xf numFmtId="0" fontId="16" fillId="5" borderId="9" xfId="0" applyFont="1" applyFill="1" applyBorder="1" applyAlignment="1">
      <alignment horizontal="center" vertical="center" wrapText="1"/>
    </xf>
    <xf numFmtId="0" fontId="16" fillId="5" borderId="8" xfId="0" applyFont="1" applyFill="1" applyBorder="1" applyAlignment="1">
      <alignment horizontal="center" vertical="center" wrapText="1"/>
    </xf>
    <xf numFmtId="0" fontId="17" fillId="5" borderId="12" xfId="0" applyFont="1" applyFill="1" applyBorder="1" applyAlignment="1">
      <alignment horizontal="center" vertical="center" wrapText="1"/>
    </xf>
    <xf numFmtId="0" fontId="13" fillId="5" borderId="1" xfId="0" applyFont="1" applyFill="1" applyBorder="1" applyAlignment="1">
      <alignment horizontal="center" vertical="center" wrapText="1"/>
    </xf>
    <xf numFmtId="0" fontId="18" fillId="5" borderId="1" xfId="2" applyFont="1" applyFill="1" applyBorder="1" applyAlignment="1">
      <alignment horizontal="center" vertical="center" wrapText="1"/>
    </xf>
    <xf numFmtId="0" fontId="17" fillId="5" borderId="1" xfId="0" applyFont="1" applyFill="1" applyBorder="1" applyAlignment="1">
      <alignment horizontal="center" vertical="center" wrapText="1"/>
    </xf>
    <xf numFmtId="0" fontId="18" fillId="5" borderId="9" xfId="2" applyFont="1" applyFill="1" applyBorder="1" applyAlignment="1">
      <alignment horizontal="center" vertical="center" wrapText="1"/>
    </xf>
    <xf numFmtId="0" fontId="18" fillId="5" borderId="12" xfId="2" applyFont="1" applyFill="1" applyBorder="1" applyAlignment="1">
      <alignment horizontal="center" vertical="center" wrapText="1"/>
    </xf>
    <xf numFmtId="0" fontId="18" fillId="5" borderId="8" xfId="2" applyFont="1" applyFill="1" applyBorder="1" applyAlignment="1">
      <alignment horizontal="center" vertical="center" wrapText="1"/>
    </xf>
    <xf numFmtId="0" fontId="15" fillId="5" borderId="12" xfId="1" applyFont="1" applyFill="1" applyBorder="1" applyAlignment="1">
      <alignment horizontal="center" vertical="center" wrapText="1"/>
    </xf>
    <xf numFmtId="0" fontId="8" fillId="4" borderId="1" xfId="0" applyFont="1" applyFill="1" applyBorder="1" applyAlignment="1">
      <alignment vertical="top" wrapText="1"/>
    </xf>
    <xf numFmtId="0" fontId="8" fillId="4" borderId="3" xfId="0" applyFont="1" applyFill="1" applyBorder="1" applyAlignment="1">
      <alignment horizontal="left" vertical="top" wrapText="1"/>
    </xf>
    <xf numFmtId="0" fontId="8" fillId="4" borderId="2" xfId="0" applyFont="1" applyFill="1" applyBorder="1" applyAlignment="1">
      <alignment horizontal="left" vertical="top" wrapText="1"/>
    </xf>
    <xf numFmtId="0" fontId="8" fillId="4" borderId="4" xfId="0" applyFont="1" applyFill="1" applyBorder="1" applyAlignment="1">
      <alignment horizontal="left" vertical="top" wrapText="1"/>
    </xf>
    <xf numFmtId="0" fontId="10" fillId="4" borderId="3" xfId="0" applyFont="1" applyFill="1" applyBorder="1" applyAlignment="1">
      <alignment horizontal="left" vertical="top" wrapText="1"/>
    </xf>
    <xf numFmtId="0" fontId="10" fillId="4" borderId="2" xfId="0" applyFont="1" applyFill="1" applyBorder="1" applyAlignment="1">
      <alignment horizontal="left" vertical="top" wrapText="1"/>
    </xf>
    <xf numFmtId="0" fontId="10" fillId="4" borderId="4" xfId="0" applyFont="1" applyFill="1" applyBorder="1" applyAlignment="1">
      <alignment horizontal="left" vertical="top" wrapText="1"/>
    </xf>
    <xf numFmtId="0" fontId="8" fillId="5" borderId="1"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8" xfId="0" applyFont="1" applyFill="1" applyBorder="1" applyAlignment="1">
      <alignment horizontal="center" vertical="center" wrapText="1"/>
    </xf>
  </cellXfs>
  <cellStyles count="3">
    <cellStyle name="Hyperlink" xfId="2" xr:uid="{DA4CEC3A-12C6-47A7-A75A-78B8F03D03ED}"/>
    <cellStyle name="ハイパーリンク" xfId="1" builtinId="8"/>
    <cellStyle name="標準" xfId="0" builtinId="0"/>
  </cellStyles>
  <dxfs count="0"/>
  <tableStyles count="0" defaultTableStyle="TableStyleMedium2" defaultPivotStyle="PivotStyleLight16"/>
  <colors>
    <mruColors>
      <color rgb="FFFF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unido.org/get-involved-procurement/procurement-opportunities" TargetMode="External"/><Relationship Id="rId18" Type="http://schemas.openxmlformats.org/officeDocument/2006/relationships/hyperlink" Target="https://www.jica.go.jp/information/press/2024/20241223_41.html" TargetMode="External"/><Relationship Id="rId26" Type="http://schemas.openxmlformats.org/officeDocument/2006/relationships/hyperlink" Target="https://ictopssjle.jp/" TargetMode="External"/><Relationship Id="rId39" Type="http://schemas.openxmlformats.org/officeDocument/2006/relationships/hyperlink" Target="https://www.meti.go.jp/policy/investment/5references/r4hosei_ameicc_saitaku.html" TargetMode="External"/><Relationship Id="rId21" Type="http://schemas.openxmlformats.org/officeDocument/2006/relationships/hyperlink" Target="https://jpd3.jp/inquiry/" TargetMode="External"/><Relationship Id="rId34" Type="http://schemas.openxmlformats.org/officeDocument/2006/relationships/hyperlink" Target="https://www.mlit.go.jp/kokusai/kokusai_tk3_000213.html" TargetMode="External"/><Relationship Id="rId42" Type="http://schemas.openxmlformats.org/officeDocument/2006/relationships/hyperlink" Target="https://tradigi.jp/tradigi-plus/post-464/" TargetMode="External"/><Relationship Id="rId47" Type="http://schemas.openxmlformats.org/officeDocument/2006/relationships/hyperlink" Target="https://www.ungm.org/Public/ContractAward" TargetMode="External"/><Relationship Id="rId50" Type="http://schemas.openxmlformats.org/officeDocument/2006/relationships/hyperlink" Target="https://www.maff.go.jp/j/supply/hozyo/yusyutu_kokusai/240627_070-2.html" TargetMode="External"/><Relationship Id="rId7" Type="http://schemas.openxmlformats.org/officeDocument/2006/relationships/hyperlink" Target="https://www.mlit.go.jp/report/press/content/001750965.pdf" TargetMode="External"/><Relationship Id="rId2" Type="http://schemas.openxmlformats.org/officeDocument/2006/relationships/hyperlink" Target="https://www.amed.go.jp/program/list/19/02/005.html" TargetMode="External"/><Relationship Id="rId16" Type="http://schemas.openxmlformats.org/officeDocument/2006/relationships/hyperlink" Target="https://gec.jp/jcm/jp/kobo/mp240405/" TargetMode="External"/><Relationship Id="rId29" Type="http://schemas.openxmlformats.org/officeDocument/2006/relationships/hyperlink" Target="https://www.jst.go.jp/program/startupkikin/deeptech/project2024.html" TargetMode="External"/><Relationship Id="rId11" Type="http://schemas.openxmlformats.org/officeDocument/2006/relationships/hyperlink" Target="https://www.unido.org/get-involved-procurement/procurement-opportunities" TargetMode="External"/><Relationship Id="rId24" Type="http://schemas.openxmlformats.org/officeDocument/2006/relationships/hyperlink" Target="https://www.env.go.jp/press/press_03243.html" TargetMode="External"/><Relationship Id="rId32" Type="http://schemas.openxmlformats.org/officeDocument/2006/relationships/hyperlink" Target="https://www.mlit.go.jp/jutakukentiku/house/content/001741563.pdf" TargetMode="External"/><Relationship Id="rId37" Type="http://schemas.openxmlformats.org/officeDocument/2006/relationships/hyperlink" Target="https://www.jwrf.or.jp/individual/prj_001857.html" TargetMode="External"/><Relationship Id="rId40" Type="http://schemas.openxmlformats.org/officeDocument/2006/relationships/hyperlink" Target="https://www.env.go.jp/press/press_03462.html" TargetMode="External"/><Relationship Id="rId45" Type="http://schemas.openxmlformats.org/officeDocument/2006/relationships/hyperlink" Target="https://www.jasca2021.jp/cooperative/" TargetMode="External"/><Relationship Id="rId53" Type="http://schemas.openxmlformats.org/officeDocument/2006/relationships/hyperlink" Target="https://www.maff.go.jp/j/supply/hozyo/yusyutu_kokusai/result_240904_070-1.html" TargetMode="External"/><Relationship Id="rId5" Type="http://schemas.openxmlformats.org/officeDocument/2006/relationships/hyperlink" Target="https://www.env.go.jp/water/asia_business/weib.html" TargetMode="External"/><Relationship Id="rId10" Type="http://schemas.openxmlformats.org/officeDocument/2006/relationships/hyperlink" Target="https://gec.jp/jp/category/newtech/" TargetMode="External"/><Relationship Id="rId19" Type="http://schemas.openxmlformats.org/officeDocument/2006/relationships/hyperlink" Target="https://www.env.go.jp/press/press_03788.html" TargetMode="External"/><Relationship Id="rId31" Type="http://schemas.openxmlformats.org/officeDocument/2006/relationships/hyperlink" Target="https://www.mlit.go.jp/jutakukentiku/build/jutakukentiku_house_tk_000056.html&#12288;" TargetMode="External"/><Relationship Id="rId44" Type="http://schemas.openxmlformats.org/officeDocument/2006/relationships/hyperlink" Target="https://www.amed.go.jp/koubo/12/01/1201B_00117.html" TargetMode="External"/><Relationship Id="rId52" Type="http://schemas.openxmlformats.org/officeDocument/2006/relationships/hyperlink" Target="https://www.maff.go.jp/j/supply/hozyo/yusyutu_kokusai/result_240530_070-1.html" TargetMode="External"/><Relationship Id="rId4" Type="http://schemas.openxmlformats.org/officeDocument/2006/relationships/hyperlink" Target="https://www.jica.go.jp/about/announce/ukraine_biz/2024/index.html" TargetMode="External"/><Relationship Id="rId9" Type="http://schemas.openxmlformats.org/officeDocument/2006/relationships/hyperlink" Target="https://j-partnership.go.jp/" TargetMode="External"/><Relationship Id="rId14" Type="http://schemas.openxmlformats.org/officeDocument/2006/relationships/hyperlink" Target="https://www.env.go.jp/page_01547.html" TargetMode="External"/><Relationship Id="rId22" Type="http://schemas.openxmlformats.org/officeDocument/2006/relationships/hyperlink" Target="https://j-partnership.go.jp/" TargetMode="External"/><Relationship Id="rId27" Type="http://schemas.openxmlformats.org/officeDocument/2006/relationships/hyperlink" Target="https://www.soumu.go.jp/menu_news/s-news/01tsushin09_02000164.html" TargetMode="External"/><Relationship Id="rId30" Type="http://schemas.openxmlformats.org/officeDocument/2006/relationships/hyperlink" Target="https://www.amed.go.jp/koubo/12/01/1201B_00101.html" TargetMode="External"/><Relationship Id="rId35" Type="http://schemas.openxmlformats.org/officeDocument/2006/relationships/hyperlink" Target="https://www.jasca2021.jp/cooperative/" TargetMode="External"/><Relationship Id="rId43" Type="http://schemas.openxmlformats.org/officeDocument/2006/relationships/hyperlink" Target="https://www.amed.go.jp/koubo/12/01/1201C_00117.html" TargetMode="External"/><Relationship Id="rId48" Type="http://schemas.openxmlformats.org/officeDocument/2006/relationships/hyperlink" Target="https://www.mlit.go.jp/report/press/sogo07_hh_000730.html" TargetMode="External"/><Relationship Id="rId8" Type="http://schemas.openxmlformats.org/officeDocument/2006/relationships/hyperlink" Target="https://gec.jp/jcm/jp/kobo/freon240708/" TargetMode="External"/><Relationship Id="rId51" Type="http://schemas.openxmlformats.org/officeDocument/2006/relationships/hyperlink" Target="https://www.maff.go.jp/j/supply/hozyo/yusyutu_kokusai/result_240118_070-1.html" TargetMode="External"/><Relationship Id="rId3" Type="http://schemas.openxmlformats.org/officeDocument/2006/relationships/hyperlink" Target="https://www.jetro.go.jp/services/gsap.html" TargetMode="External"/><Relationship Id="rId12" Type="http://schemas.openxmlformats.org/officeDocument/2006/relationships/hyperlink" Target="https://www.env.go.jp/policy/etv/index.html" TargetMode="External"/><Relationship Id="rId17" Type="http://schemas.openxmlformats.org/officeDocument/2006/relationships/hyperlink" Target="https://www.jica.go.jp/about/announce/ukraine_biz/2024/detail/__icsFiles/afieldfile/2024/07/04/240703_result.pdf" TargetMode="External"/><Relationship Id="rId25" Type="http://schemas.openxmlformats.org/officeDocument/2006/relationships/hyperlink" Target="https://www.maff.go.jp/j/supply/hozyo/yusyutu_kokusai/result_240208_103-1.html" TargetMode="External"/><Relationship Id="rId33" Type="http://schemas.openxmlformats.org/officeDocument/2006/relationships/hyperlink" Target="https://www.jasca2021.jp/cooperative/" TargetMode="External"/><Relationship Id="rId38" Type="http://schemas.openxmlformats.org/officeDocument/2006/relationships/hyperlink" Target="https://www.jwrf.or.jp/individual/prj_001856.html" TargetMode="External"/><Relationship Id="rId46" Type="http://schemas.openxmlformats.org/officeDocument/2006/relationships/hyperlink" Target="https://www.jetro.go.jp/news/releases/2024/c0798b546c5eddf4.html" TargetMode="External"/><Relationship Id="rId20" Type="http://schemas.openxmlformats.org/officeDocument/2006/relationships/hyperlink" Target="https://www.meti.go.jp/policy/external_economy/cooperation/oda/index.html" TargetMode="External"/><Relationship Id="rId41" Type="http://schemas.openxmlformats.org/officeDocument/2006/relationships/hyperlink" Target="https://tradigi.jp/tradigi-plus/post-464/" TargetMode="External"/><Relationship Id="rId54" Type="http://schemas.openxmlformats.org/officeDocument/2006/relationships/printerSettings" Target="../printerSettings/printerSettings1.bin"/><Relationship Id="rId1" Type="http://schemas.openxmlformats.org/officeDocument/2006/relationships/hyperlink" Target="https://www.jica.go.jp/activities/schemes/priv_partner/activities/index.html" TargetMode="External"/><Relationship Id="rId6" Type="http://schemas.openxmlformats.org/officeDocument/2006/relationships/hyperlink" Target="https://www.nedo.go.jp/koubo/CA1_100447.html" TargetMode="External"/><Relationship Id="rId15" Type="http://schemas.openxmlformats.org/officeDocument/2006/relationships/hyperlink" Target="https://www.jwrf.or.jp/individual/prj_000369.html" TargetMode="External"/><Relationship Id="rId23" Type="http://schemas.openxmlformats.org/officeDocument/2006/relationships/hyperlink" Target="https://www.amed.go.jp/program/list/19/02/005.html" TargetMode="External"/><Relationship Id="rId28" Type="http://schemas.openxmlformats.org/officeDocument/2006/relationships/hyperlink" Target="https://www.jst.go.jp/program/startupkikin/deeptech/index.html" TargetMode="External"/><Relationship Id="rId36" Type="http://schemas.openxmlformats.org/officeDocument/2006/relationships/hyperlink" Target="https://www.amed.go.jp/koubo/12/01/1201C_00101.html" TargetMode="External"/><Relationship Id="rId49" Type="http://schemas.openxmlformats.org/officeDocument/2006/relationships/hyperlink" Target="https://www.maff.go.jp/j/supply/hozyo/yusyutu_kokusai/231204_080-3.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901507-110A-4F79-B179-B83E5F8B792B}">
  <sheetPr>
    <pageSetUpPr fitToPage="1"/>
  </sheetPr>
  <dimension ref="A1:P68"/>
  <sheetViews>
    <sheetView tabSelected="1" view="pageBreakPreview" zoomScale="40" zoomScaleNormal="40" zoomScaleSheetLayoutView="40" workbookViewId="0">
      <pane ySplit="4" topLeftCell="A5" activePane="bottomLeft" state="frozen"/>
      <selection activeCell="B1" sqref="B1"/>
      <selection pane="bottomLeft" activeCell="B1" sqref="B1"/>
    </sheetView>
  </sheetViews>
  <sheetFormatPr defaultColWidth="9" defaultRowHeight="18.75"/>
  <cols>
    <col min="1" max="1" width="9" style="1"/>
    <col min="2" max="2" width="24.125" style="1" customWidth="1"/>
    <col min="3" max="3" width="43" style="1" customWidth="1"/>
    <col min="4" max="4" width="29.75" style="1" customWidth="1"/>
    <col min="5" max="6" width="20.625" style="1" customWidth="1"/>
    <col min="7" max="7" width="24" style="1" customWidth="1"/>
    <col min="8" max="9" width="20.625" style="1" customWidth="1"/>
    <col min="10" max="12" width="24.125" style="1" customWidth="1"/>
    <col min="13" max="16384" width="9" style="1"/>
  </cols>
  <sheetData>
    <row r="1" spans="2:12">
      <c r="B1" s="3"/>
      <c r="C1" s="3"/>
      <c r="D1" s="3"/>
      <c r="E1" s="3"/>
      <c r="F1" s="3"/>
      <c r="G1" s="3"/>
      <c r="H1" s="3"/>
      <c r="I1" s="3"/>
      <c r="J1" s="3"/>
      <c r="K1" s="3"/>
      <c r="L1" s="3"/>
    </row>
    <row r="2" spans="2:12" ht="31.5" customHeight="1">
      <c r="B2" s="2" t="s">
        <v>0</v>
      </c>
      <c r="C2" s="4"/>
      <c r="D2" s="5"/>
      <c r="E2" s="5"/>
      <c r="F2" s="5"/>
      <c r="G2" s="5"/>
      <c r="H2" s="5"/>
      <c r="I2" s="5"/>
      <c r="J2" s="5"/>
      <c r="K2" s="5"/>
      <c r="L2" s="5"/>
    </row>
    <row r="3" spans="2:12" ht="15" customHeight="1">
      <c r="B3" s="7"/>
      <c r="C3" s="8"/>
      <c r="D3" s="8"/>
      <c r="E3" s="8"/>
      <c r="F3" s="8"/>
      <c r="G3" s="8"/>
      <c r="H3" s="8"/>
      <c r="I3" s="3"/>
      <c r="J3" s="3"/>
      <c r="K3" s="3"/>
      <c r="L3" s="3"/>
    </row>
    <row r="4" spans="2:12" ht="19.5">
      <c r="B4" s="9" t="s">
        <v>1</v>
      </c>
      <c r="C4" s="9" t="s">
        <v>2</v>
      </c>
      <c r="D4" s="9" t="s">
        <v>3</v>
      </c>
      <c r="E4" s="9" t="s">
        <v>4</v>
      </c>
      <c r="F4" s="9" t="s">
        <v>5</v>
      </c>
      <c r="G4" s="9" t="s">
        <v>6</v>
      </c>
      <c r="H4" s="9" t="s">
        <v>7</v>
      </c>
      <c r="I4" s="9" t="s">
        <v>8</v>
      </c>
      <c r="J4" s="9" t="s">
        <v>9</v>
      </c>
      <c r="K4" s="9" t="s">
        <v>10</v>
      </c>
      <c r="L4" s="9" t="s">
        <v>251</v>
      </c>
    </row>
    <row r="5" spans="2:12" ht="18.75" customHeight="1">
      <c r="B5" s="87" t="s">
        <v>11</v>
      </c>
      <c r="C5" s="88"/>
      <c r="D5" s="88"/>
      <c r="E5" s="88"/>
      <c r="F5" s="88"/>
      <c r="G5" s="88"/>
      <c r="H5" s="88"/>
      <c r="I5" s="88"/>
      <c r="J5" s="88"/>
      <c r="K5" s="88"/>
      <c r="L5" s="89"/>
    </row>
    <row r="6" spans="2:12" ht="185.1" customHeight="1">
      <c r="B6" s="11" t="s">
        <v>287</v>
      </c>
      <c r="C6" s="15" t="s">
        <v>223</v>
      </c>
      <c r="D6" s="20" t="s">
        <v>224</v>
      </c>
      <c r="E6" s="16" t="s">
        <v>135</v>
      </c>
      <c r="F6" s="16" t="s">
        <v>15</v>
      </c>
      <c r="G6" s="16" t="s">
        <v>136</v>
      </c>
      <c r="H6" s="16" t="s">
        <v>137</v>
      </c>
      <c r="I6" s="15" t="s">
        <v>138</v>
      </c>
      <c r="J6" s="19" t="s">
        <v>139</v>
      </c>
      <c r="K6" s="16" t="s">
        <v>140</v>
      </c>
      <c r="L6" s="33" t="s">
        <v>262</v>
      </c>
    </row>
    <row r="7" spans="2:12" ht="185.1" customHeight="1">
      <c r="B7" s="11" t="s">
        <v>239</v>
      </c>
      <c r="C7" s="15" t="s">
        <v>223</v>
      </c>
      <c r="D7" s="16" t="s">
        <v>240</v>
      </c>
      <c r="E7" s="16" t="s">
        <v>135</v>
      </c>
      <c r="F7" s="16" t="s">
        <v>15</v>
      </c>
      <c r="G7" s="16" t="s">
        <v>15</v>
      </c>
      <c r="H7" s="16" t="s">
        <v>137</v>
      </c>
      <c r="I7" s="15" t="s">
        <v>241</v>
      </c>
      <c r="J7" s="30" t="s">
        <v>242</v>
      </c>
      <c r="K7" s="16" t="s">
        <v>140</v>
      </c>
      <c r="L7" s="16" t="s">
        <v>268</v>
      </c>
    </row>
    <row r="8" spans="2:12" ht="146.1" customHeight="1">
      <c r="B8" s="56" t="s">
        <v>108</v>
      </c>
      <c r="C8" s="58" t="s">
        <v>109</v>
      </c>
      <c r="D8" s="16" t="s">
        <v>306</v>
      </c>
      <c r="E8" s="58" t="s">
        <v>58</v>
      </c>
      <c r="F8" s="58" t="s">
        <v>15</v>
      </c>
      <c r="G8" s="58" t="s">
        <v>110</v>
      </c>
      <c r="H8" s="58" t="s">
        <v>111</v>
      </c>
      <c r="I8" s="58" t="s">
        <v>112</v>
      </c>
      <c r="J8" s="60" t="s">
        <v>113</v>
      </c>
      <c r="K8" s="58" t="s">
        <v>114</v>
      </c>
      <c r="L8" s="33" t="s">
        <v>265</v>
      </c>
    </row>
    <row r="9" spans="2:12" ht="146.1" customHeight="1">
      <c r="B9" s="57"/>
      <c r="C9" s="59"/>
      <c r="D9" s="16" t="s">
        <v>305</v>
      </c>
      <c r="E9" s="59"/>
      <c r="F9" s="59"/>
      <c r="G9" s="59"/>
      <c r="H9" s="59"/>
      <c r="I9" s="59"/>
      <c r="J9" s="61"/>
      <c r="K9" s="59"/>
      <c r="L9" s="33"/>
    </row>
    <row r="10" spans="2:12" ht="180.95" customHeight="1">
      <c r="B10" s="56" t="s">
        <v>64</v>
      </c>
      <c r="C10" s="58" t="s">
        <v>65</v>
      </c>
      <c r="D10" s="16" t="s">
        <v>66</v>
      </c>
      <c r="E10" s="58" t="s">
        <v>67</v>
      </c>
      <c r="F10" s="58" t="s">
        <v>68</v>
      </c>
      <c r="G10" s="58" t="s">
        <v>288</v>
      </c>
      <c r="H10" s="16" t="s">
        <v>69</v>
      </c>
      <c r="I10" s="58" t="s">
        <v>70</v>
      </c>
      <c r="J10" s="19" t="s">
        <v>71</v>
      </c>
      <c r="K10" s="58" t="s">
        <v>72</v>
      </c>
      <c r="L10" s="44" t="s">
        <v>269</v>
      </c>
    </row>
    <row r="11" spans="2:12" ht="180.6" customHeight="1">
      <c r="B11" s="57"/>
      <c r="C11" s="59"/>
      <c r="D11" s="16" t="s">
        <v>282</v>
      </c>
      <c r="E11" s="59"/>
      <c r="F11" s="59"/>
      <c r="G11" s="59"/>
      <c r="H11" s="16" t="s">
        <v>289</v>
      </c>
      <c r="I11" s="59"/>
      <c r="J11" s="49" t="s">
        <v>284</v>
      </c>
      <c r="K11" s="59"/>
      <c r="L11" s="44" t="s">
        <v>283</v>
      </c>
    </row>
    <row r="12" spans="2:12" ht="409.6" customHeight="1">
      <c r="B12" s="11" t="s">
        <v>141</v>
      </c>
      <c r="C12" s="15" t="s">
        <v>142</v>
      </c>
      <c r="D12" s="16" t="s">
        <v>267</v>
      </c>
      <c r="E12" s="16" t="s">
        <v>143</v>
      </c>
      <c r="F12" s="16" t="s">
        <v>15</v>
      </c>
      <c r="G12" s="16" t="s">
        <v>144</v>
      </c>
      <c r="H12" s="16" t="s">
        <v>145</v>
      </c>
      <c r="I12" s="15" t="s">
        <v>146</v>
      </c>
      <c r="J12" s="19" t="s">
        <v>147</v>
      </c>
      <c r="K12" s="16" t="s">
        <v>148</v>
      </c>
      <c r="L12" s="33" t="s">
        <v>147</v>
      </c>
    </row>
    <row r="13" spans="2:12" ht="135" customHeight="1">
      <c r="B13" s="11" t="s">
        <v>12</v>
      </c>
      <c r="C13" s="15" t="s">
        <v>13</v>
      </c>
      <c r="D13" s="16" t="s">
        <v>14</v>
      </c>
      <c r="E13" s="16" t="s">
        <v>15</v>
      </c>
      <c r="F13" s="16" t="s">
        <v>16</v>
      </c>
      <c r="G13" s="16" t="s">
        <v>17</v>
      </c>
      <c r="H13" s="16" t="s">
        <v>18</v>
      </c>
      <c r="I13" s="15" t="s">
        <v>19</v>
      </c>
      <c r="J13" s="35" t="s">
        <v>20</v>
      </c>
      <c r="K13" s="16" t="s">
        <v>21</v>
      </c>
      <c r="L13" s="33" t="s">
        <v>263</v>
      </c>
    </row>
    <row r="14" spans="2:12" ht="116.1" customHeight="1">
      <c r="B14" s="56" t="s">
        <v>73</v>
      </c>
      <c r="C14" s="58" t="s">
        <v>74</v>
      </c>
      <c r="D14" s="58" t="s">
        <v>302</v>
      </c>
      <c r="E14" s="58" t="s">
        <v>75</v>
      </c>
      <c r="F14" s="58" t="s">
        <v>15</v>
      </c>
      <c r="G14" s="58" t="s">
        <v>303</v>
      </c>
      <c r="H14" s="58" t="s">
        <v>18</v>
      </c>
      <c r="I14" s="58" t="s">
        <v>76</v>
      </c>
      <c r="J14" s="51" t="s">
        <v>294</v>
      </c>
      <c r="K14" s="58" t="s">
        <v>21</v>
      </c>
      <c r="L14" s="43" t="s">
        <v>296</v>
      </c>
    </row>
    <row r="15" spans="2:12" ht="117.95" customHeight="1">
      <c r="B15" s="70"/>
      <c r="C15" s="71"/>
      <c r="D15" s="71"/>
      <c r="E15" s="71"/>
      <c r="F15" s="71"/>
      <c r="G15" s="71"/>
      <c r="H15" s="71"/>
      <c r="I15" s="71"/>
      <c r="J15" s="43" t="str">
        <f>HYPERLINK("https://www.maff.go.jp/j/supply/hozyo/yusyutu_kokusai/240410_070-2.html", "（２次公募）
https://www.maff.go.jp/j/supply/hozyo/yusyutu_kokusai/240410_070-2.html")</f>
        <v>（２次公募）
https://www.maff.go.jp/j/supply/hozyo/yusyutu_kokusai/240410_070-2.html</v>
      </c>
      <c r="K15" s="71"/>
      <c r="L15" s="43" t="s">
        <v>297</v>
      </c>
    </row>
    <row r="16" spans="2:12" ht="117.95" customHeight="1">
      <c r="B16" s="70"/>
      <c r="C16" s="71"/>
      <c r="D16" s="71"/>
      <c r="E16" s="71"/>
      <c r="F16" s="71"/>
      <c r="G16" s="71"/>
      <c r="H16" s="71"/>
      <c r="I16" s="71"/>
      <c r="J16" s="52" t="s">
        <v>295</v>
      </c>
      <c r="K16" s="71"/>
      <c r="L16" s="43" t="s">
        <v>298</v>
      </c>
    </row>
    <row r="17" spans="2:12" ht="117.95" customHeight="1">
      <c r="B17" s="57"/>
      <c r="C17" s="59"/>
      <c r="D17" s="59"/>
      <c r="E17" s="59"/>
      <c r="F17" s="59"/>
      <c r="G17" s="59"/>
      <c r="H17" s="59"/>
      <c r="I17" s="59"/>
      <c r="J17" s="43" t="str">
        <f>HYPERLINK("https://www.maff.go.jp/j/shokusan/export/attach/pdf/zigyou-gaiyou-23.pdf", "
（PR版）
https://www.maff.go.jp/j/shokusan/export/attach/pdf/zigyou-gaiyou-23.pdf
※P16の5に記載。")</f>
        <v xml:space="preserve">
（PR版）
https://www.maff.go.jp/j/shokusan/export/attach/pdf/zigyou-gaiyou-23.pdf
※P16の5に記載。</v>
      </c>
      <c r="K17" s="59"/>
      <c r="L17" s="53" t="s">
        <v>300</v>
      </c>
    </row>
    <row r="18" spans="2:12" ht="117.95" customHeight="1">
      <c r="B18" s="56" t="s">
        <v>77</v>
      </c>
      <c r="C18" s="58" t="s">
        <v>78</v>
      </c>
      <c r="D18" s="58" t="s">
        <v>299</v>
      </c>
      <c r="E18" s="58" t="s">
        <v>79</v>
      </c>
      <c r="F18" s="58" t="s">
        <v>15</v>
      </c>
      <c r="G18" s="58" t="s">
        <v>304</v>
      </c>
      <c r="H18" s="58" t="s">
        <v>18</v>
      </c>
      <c r="I18" s="58" t="s">
        <v>76</v>
      </c>
      <c r="J18" s="54" t="s">
        <v>300</v>
      </c>
      <c r="K18" s="50"/>
      <c r="L18" s="43" t="str">
        <f>HYPERLINK("https://www.maff.go.jp/j/supply/hozyo/yusyutu_kokusai/result_231227_070-1.html", "（1次公募）
https://www.maff.go.jp/j/supply/hozyo/yusyutu_kokusai/result_231227_070-1.html")</f>
        <v>（1次公募）
https://www.maff.go.jp/j/supply/hozyo/yusyutu_kokusai/result_231227_070-1.html</v>
      </c>
    </row>
    <row r="19" spans="2:12" ht="117.95" customHeight="1">
      <c r="B19" s="70"/>
      <c r="C19" s="71"/>
      <c r="D19" s="71"/>
      <c r="E19" s="71"/>
      <c r="F19" s="71"/>
      <c r="G19" s="71"/>
      <c r="H19" s="71"/>
      <c r="I19" s="71"/>
      <c r="J19" s="43" t="str">
        <f>HYPERLINK("https://www.maff.go.jp/j/supply/hozyo/yusyutu_kokusai/240410_070-2.html", "（2次公募）
https://www.maff.go.jp/j/supply/hozyo/yusyutu_kokusai/240410_070-1.html")</f>
        <v>（2次公募）
https://www.maff.go.jp/j/supply/hozyo/yusyutu_kokusai/240410_070-1.html</v>
      </c>
      <c r="K19" s="58" t="s">
        <v>21</v>
      </c>
      <c r="L19" s="55" t="s">
        <v>301</v>
      </c>
    </row>
    <row r="20" spans="2:12" ht="117.95" customHeight="1">
      <c r="B20" s="70"/>
      <c r="C20" s="71"/>
      <c r="D20" s="71"/>
      <c r="E20" s="71"/>
      <c r="F20" s="71"/>
      <c r="G20" s="71"/>
      <c r="H20" s="71"/>
      <c r="I20" s="71"/>
      <c r="J20" s="52" t="str">
        <f>HYPERLINK("https://www.maff.go.jp/j/supply/hozyo/yusyutu_kokusai/240627_070-1.html", "（3次公募）
https://www.maff.go.jp/j/supply/hozyo/yusyutu_kokusai/240627_070-1.html")</f>
        <v>（3次公募）
https://www.maff.go.jp/j/supply/hozyo/yusyutu_kokusai/240627_070-1.html</v>
      </c>
      <c r="K20" s="71"/>
      <c r="L20" s="52" t="str">
        <f>HYPERLINK("https://www.maff.go.jp/j/supply/hozyo/yusyutu_kokusai/result_240904_070-2.html", "（3次公募）
https://www.maff.go.jp/j/supply/hozyo/yusyutu_kokusai/result_240904_070-2.html.html")</f>
        <v>（3次公募）
https://www.maff.go.jp/j/supply/hozyo/yusyutu_kokusai/result_240904_070-2.html.html</v>
      </c>
    </row>
    <row r="21" spans="2:12" ht="117.95" customHeight="1">
      <c r="B21" s="57"/>
      <c r="C21" s="59"/>
      <c r="D21" s="59"/>
      <c r="E21" s="59"/>
      <c r="F21" s="59"/>
      <c r="G21" s="59"/>
      <c r="H21" s="59"/>
      <c r="I21" s="59"/>
      <c r="J21" s="43" t="str">
        <f>HYPERLINK("https://www.maff.go.jp/j/budget/pdf/r5hosei_pr17.pdf", "
（PR版）
https://www.maff.go.jp/j/budget/pdf/r5hosei_pr17.pdf")</f>
        <v xml:space="preserve">
（PR版）
https://www.maff.go.jp/j/budget/pdf/r5hosei_pr17.pdf</v>
      </c>
      <c r="K21" s="59"/>
      <c r="L21" s="53" t="s">
        <v>300</v>
      </c>
    </row>
    <row r="22" spans="2:12" ht="409.6" customHeight="1">
      <c r="B22" s="11" t="s">
        <v>91</v>
      </c>
      <c r="C22" s="15" t="s">
        <v>92</v>
      </c>
      <c r="D22" s="16" t="s">
        <v>93</v>
      </c>
      <c r="E22" s="16" t="s">
        <v>94</v>
      </c>
      <c r="F22" s="16" t="s">
        <v>95</v>
      </c>
      <c r="G22" s="16" t="s">
        <v>96</v>
      </c>
      <c r="H22" s="16" t="s">
        <v>97</v>
      </c>
      <c r="I22" s="15" t="s">
        <v>98</v>
      </c>
      <c r="J22" s="19" t="s">
        <v>99</v>
      </c>
      <c r="K22" s="16" t="s">
        <v>85</v>
      </c>
      <c r="L22" s="33" t="s">
        <v>99</v>
      </c>
    </row>
    <row r="23" spans="2:12" ht="354.6" customHeight="1">
      <c r="B23" s="14" t="s">
        <v>210</v>
      </c>
      <c r="C23" s="25" t="s">
        <v>211</v>
      </c>
      <c r="D23" s="26" t="s">
        <v>212</v>
      </c>
      <c r="E23" s="20" t="s">
        <v>135</v>
      </c>
      <c r="F23" s="27" t="s">
        <v>213</v>
      </c>
      <c r="G23" s="25" t="s">
        <v>214</v>
      </c>
      <c r="H23" s="25" t="s">
        <v>215</v>
      </c>
      <c r="I23" s="25" t="s">
        <v>216</v>
      </c>
      <c r="J23" s="45" t="s">
        <v>281</v>
      </c>
      <c r="K23" s="16" t="s">
        <v>217</v>
      </c>
      <c r="L23" s="43" t="s">
        <v>281</v>
      </c>
    </row>
    <row r="24" spans="2:12" ht="107.45" customHeight="1">
      <c r="B24" s="56" t="s">
        <v>80</v>
      </c>
      <c r="C24" s="58" t="s">
        <v>81</v>
      </c>
      <c r="D24" s="58" t="s">
        <v>250</v>
      </c>
      <c r="E24" s="64" t="s">
        <v>82</v>
      </c>
      <c r="F24" s="64" t="s">
        <v>219</v>
      </c>
      <c r="G24" s="64" t="s">
        <v>220</v>
      </c>
      <c r="H24" s="58" t="s">
        <v>266</v>
      </c>
      <c r="I24" s="58" t="s">
        <v>83</v>
      </c>
      <c r="J24" s="60" t="s">
        <v>84</v>
      </c>
      <c r="K24" s="58" t="s">
        <v>85</v>
      </c>
      <c r="L24" s="43" t="str">
        <f>HYPERLINK("https://www.jetro.go.jp/services/grobal_south/kekka-gs1.html", "大型実証(対ASEAN)　　（第1回）https://www.jetro.go.jp/services/grobal_south/kekka-gs1.html")</f>
        <v>大型実証(対ASEAN)　　（第1回）https://www.jetro.go.jp/services/grobal_south/kekka-gs1.html</v>
      </c>
    </row>
    <row r="25" spans="2:12" ht="108" customHeight="1">
      <c r="B25" s="70"/>
      <c r="C25" s="71"/>
      <c r="D25" s="71"/>
      <c r="E25" s="75"/>
      <c r="F25" s="75"/>
      <c r="G25" s="75"/>
      <c r="H25" s="71"/>
      <c r="I25" s="71"/>
      <c r="J25" s="82"/>
      <c r="K25" s="71"/>
      <c r="L25" s="43" t="str">
        <f>HYPERLINK("https://www.jetro.go.jp/services/grobal_south/kekka-gs2.html", "（第2回）https://www.jetro.go.jp/services/grobal_south/kekka-gs2.html")</f>
        <v>（第2回）https://www.jetro.go.jp/services/grobal_south/kekka-gs2.html</v>
      </c>
    </row>
    <row r="26" spans="2:12" ht="108" customHeight="1">
      <c r="B26" s="70"/>
      <c r="C26" s="71"/>
      <c r="D26" s="71"/>
      <c r="E26" s="75"/>
      <c r="F26" s="75"/>
      <c r="G26" s="75"/>
      <c r="H26" s="71"/>
      <c r="I26" s="71"/>
      <c r="J26" s="82"/>
      <c r="K26" s="71"/>
      <c r="L26" s="44" t="str">
        <f>HYPERLINK("https://itpo-tokyo.unido.org/outcome/other_activities/16487/", "大型（非ASEAN）
（第1回）
https://itpo-tokyo.unido.org/outcome/other_activities/16487/")</f>
        <v>大型（非ASEAN）
（第1回）
https://itpo-tokyo.unido.org/outcome/other_activities/16487/</v>
      </c>
    </row>
    <row r="27" spans="2:12" ht="108" customHeight="1">
      <c r="B27" s="70"/>
      <c r="C27" s="71"/>
      <c r="D27" s="71"/>
      <c r="E27" s="75"/>
      <c r="F27" s="75"/>
      <c r="G27" s="75"/>
      <c r="H27" s="71"/>
      <c r="I27" s="71"/>
      <c r="J27" s="82"/>
      <c r="K27" s="71"/>
      <c r="L27" s="43" t="str">
        <f>HYPERLINK("https://gs-hojo-web.jp/assets/files/saitakukekka_240628.pdf", "小規模・FS
（第1回）
https://gs-hojo-web.jp/assets/files/saitakukekka_240628.pdf")</f>
        <v>小規模・FS
（第1回）
https://gs-hojo-web.jp/assets/files/saitakukekka_240628.pdf</v>
      </c>
    </row>
    <row r="28" spans="2:12" ht="108" customHeight="1">
      <c r="B28" s="70"/>
      <c r="C28" s="71"/>
      <c r="D28" s="71"/>
      <c r="E28" s="75"/>
      <c r="F28" s="75"/>
      <c r="G28" s="75"/>
      <c r="H28" s="71"/>
      <c r="I28" s="71"/>
      <c r="J28" s="82"/>
      <c r="K28" s="71"/>
      <c r="L28" s="43" t="str">
        <f>HYPERLINK("https://gs-hojo-web.jp/assets/files/saitakukekka_241212.pdf", "（第2回）
https://gs-hojo-web.jp/assets/files/saitakukekka_241212.pdf")</f>
        <v>（第2回）
https://gs-hojo-web.jp/assets/files/saitakukekka_241212.pdf</v>
      </c>
    </row>
    <row r="29" spans="2:12" ht="108" customHeight="1">
      <c r="B29" s="70"/>
      <c r="C29" s="71"/>
      <c r="D29" s="71"/>
      <c r="E29" s="75"/>
      <c r="F29" s="75"/>
      <c r="G29" s="75"/>
      <c r="H29" s="71"/>
      <c r="I29" s="71"/>
      <c r="J29" s="82"/>
      <c r="K29" s="71"/>
      <c r="L29" s="43" t="str">
        <f>HYPERLINK("https://gs-hojo-web.jp/assets/files/saitakukekka_250410.pdf", "（第3回）
https://gs-hojo-web.jp/assets/files/saitakukekka_250410.pdf")</f>
        <v>（第3回）
https://gs-hojo-web.jp/assets/files/saitakukekka_250410.pdf</v>
      </c>
    </row>
    <row r="30" spans="2:12" ht="107.45" customHeight="1">
      <c r="B30" s="70"/>
      <c r="C30" s="71"/>
      <c r="D30" s="71"/>
      <c r="E30" s="75"/>
      <c r="F30" s="75"/>
      <c r="G30" s="75"/>
      <c r="H30" s="71"/>
      <c r="I30" s="71"/>
      <c r="J30" s="82"/>
      <c r="K30" s="71"/>
      <c r="L30" s="43" t="str">
        <f>HYPERLINK("https://www.meti.go.jp/policy/external_economy/cooperation/oda/r5_hosei_mpkouhyou.html", "マスタープラン策定(委託)
（第1回）
https://www.meti.go.jp/policy/external_economy/cooperation/oda/r5_hosei_mpkouhyou.html")</f>
        <v>マスタープラン策定(委託)
（第1回）
https://www.meti.go.jp/policy/external_economy/cooperation/oda/r5_hosei_mpkouhyou.html</v>
      </c>
    </row>
    <row r="31" spans="2:12" ht="107.45" customHeight="1">
      <c r="B31" s="57"/>
      <c r="C31" s="59"/>
      <c r="D31" s="59"/>
      <c r="E31" s="65"/>
      <c r="F31" s="65"/>
      <c r="G31" s="65"/>
      <c r="H31" s="59"/>
      <c r="I31" s="59"/>
      <c r="J31" s="61"/>
      <c r="K31" s="59"/>
      <c r="L31" s="43" t="str">
        <f>HYPERLINK("https://www.meti.go.jp/policy/external_economy/cooperation/oda/r5_hosei_mpkouhyou_niji.html", "（第2回）https://www.meti.go.jp/policy/external_economy/cooperation/oda/r5_hosei_mpkouhyou_niji.html")</f>
        <v>（第2回）https://www.meti.go.jp/policy/external_economy/cooperation/oda/r5_hosei_mpkouhyou_niji.html</v>
      </c>
    </row>
    <row r="32" spans="2:12" ht="185.45" customHeight="1">
      <c r="B32" s="56" t="s">
        <v>56</v>
      </c>
      <c r="C32" s="58" t="s">
        <v>57</v>
      </c>
      <c r="D32" s="58" t="s">
        <v>209</v>
      </c>
      <c r="E32" s="58" t="s">
        <v>58</v>
      </c>
      <c r="F32" s="58" t="s">
        <v>15</v>
      </c>
      <c r="G32" s="58" t="s">
        <v>59</v>
      </c>
      <c r="H32" s="58" t="s">
        <v>60</v>
      </c>
      <c r="I32" s="58" t="s">
        <v>61</v>
      </c>
      <c r="J32" s="60" t="s">
        <v>62</v>
      </c>
      <c r="K32" s="58" t="s">
        <v>63</v>
      </c>
      <c r="L32" s="43" t="str">
        <f>HYPERLINK("https://www.nedo.go.jp/content/100981947.pdf", "（第4回）https://www.nedo.go.jp/content/100981947.pdf")</f>
        <v>（第4回）https://www.nedo.go.jp/content/100981947.pdf</v>
      </c>
    </row>
    <row r="33" spans="1:12" ht="168" customHeight="1">
      <c r="B33" s="57"/>
      <c r="C33" s="59"/>
      <c r="D33" s="59"/>
      <c r="E33" s="59"/>
      <c r="F33" s="59"/>
      <c r="G33" s="59"/>
      <c r="H33" s="59"/>
      <c r="I33" s="59"/>
      <c r="J33" s="61"/>
      <c r="K33" s="59"/>
      <c r="L33" s="43" t="str">
        <f>HYPERLINK("https://www.nedo.go.jp/content/800017673.pdf", "（第5回）https://www.nedo.go.jp/content/800017673.pdf")</f>
        <v>（第5回）https://www.nedo.go.jp/content/800017673.pdf</v>
      </c>
    </row>
    <row r="34" spans="1:12" ht="120.6" customHeight="1">
      <c r="B34" s="90" t="s">
        <v>231</v>
      </c>
      <c r="C34" s="76" t="s">
        <v>232</v>
      </c>
      <c r="D34" s="78" t="s">
        <v>236</v>
      </c>
      <c r="E34" s="76" t="s">
        <v>88</v>
      </c>
      <c r="F34" s="76" t="s">
        <v>227</v>
      </c>
      <c r="G34" s="76" t="s">
        <v>233</v>
      </c>
      <c r="H34" s="76" t="s">
        <v>157</v>
      </c>
      <c r="I34" s="76" t="s">
        <v>158</v>
      </c>
      <c r="J34" s="77" t="s">
        <v>234</v>
      </c>
      <c r="K34" s="76" t="s">
        <v>235</v>
      </c>
      <c r="L34" s="43" t="str">
        <f>HYPERLINK("https://www.nedo.go.jp/content/100977846.pdf", "（第1回）https://www.nedo.go.jp/content/100977846.pdf")</f>
        <v>（第1回）https://www.nedo.go.jp/content/100977846.pdf</v>
      </c>
    </row>
    <row r="35" spans="1:12" ht="120.6" customHeight="1">
      <c r="B35" s="90"/>
      <c r="C35" s="76"/>
      <c r="D35" s="78"/>
      <c r="E35" s="76"/>
      <c r="F35" s="76"/>
      <c r="G35" s="76"/>
      <c r="H35" s="76"/>
      <c r="I35" s="76"/>
      <c r="J35" s="77"/>
      <c r="K35" s="76"/>
      <c r="L35" s="43" t="str">
        <f>HYPERLINK("https://www.nedo.go.jp/content/800022427.pdf", "（第2回）https://www.nedo.go.jp/content/800022427.pdf")</f>
        <v>（第2回）https://www.nedo.go.jp/content/800022427.pdf</v>
      </c>
    </row>
    <row r="36" spans="1:12" ht="180.6" customHeight="1">
      <c r="B36" s="39" t="s">
        <v>207</v>
      </c>
      <c r="C36" s="40" t="s">
        <v>198</v>
      </c>
      <c r="D36" s="40" t="s">
        <v>199</v>
      </c>
      <c r="E36" s="41" t="s">
        <v>195</v>
      </c>
      <c r="F36" s="40" t="s">
        <v>200</v>
      </c>
      <c r="G36" s="40" t="s">
        <v>201</v>
      </c>
      <c r="H36" s="40" t="s">
        <v>202</v>
      </c>
      <c r="I36" s="40" t="s">
        <v>203</v>
      </c>
      <c r="J36" s="42" t="s">
        <v>190</v>
      </c>
      <c r="K36" s="41" t="s">
        <v>208</v>
      </c>
      <c r="L36" s="20" t="s">
        <v>272</v>
      </c>
    </row>
    <row r="37" spans="1:12" ht="180.6" customHeight="1">
      <c r="B37" s="46" t="s">
        <v>132</v>
      </c>
      <c r="C37" s="47" t="s">
        <v>133</v>
      </c>
      <c r="D37" s="47" t="s">
        <v>249</v>
      </c>
      <c r="E37" s="47" t="s">
        <v>15</v>
      </c>
      <c r="F37" s="47" t="s">
        <v>16</v>
      </c>
      <c r="G37" s="47" t="s">
        <v>188</v>
      </c>
      <c r="H37" s="47" t="s">
        <v>134</v>
      </c>
      <c r="I37" s="47" t="s">
        <v>189</v>
      </c>
      <c r="J37" s="48" t="s">
        <v>190</v>
      </c>
      <c r="K37" s="47" t="s">
        <v>191</v>
      </c>
      <c r="L37" s="33" t="s">
        <v>292</v>
      </c>
    </row>
    <row r="38" spans="1:12" ht="107.45" customHeight="1">
      <c r="B38" s="11" t="s">
        <v>22</v>
      </c>
      <c r="C38" s="15" t="s">
        <v>23</v>
      </c>
      <c r="D38" s="16" t="s">
        <v>24</v>
      </c>
      <c r="E38" s="16" t="s">
        <v>25</v>
      </c>
      <c r="F38" s="16" t="s">
        <v>15</v>
      </c>
      <c r="G38" s="16" t="s">
        <v>26</v>
      </c>
      <c r="H38" s="16" t="s">
        <v>27</v>
      </c>
      <c r="I38" s="15" t="s">
        <v>28</v>
      </c>
      <c r="J38" s="35" t="s">
        <v>29</v>
      </c>
      <c r="K38" s="16" t="s">
        <v>30</v>
      </c>
      <c r="L38" s="33" t="s">
        <v>293</v>
      </c>
    </row>
    <row r="39" spans="1:12" ht="119.1" customHeight="1">
      <c r="B39" s="11" t="s">
        <v>40</v>
      </c>
      <c r="C39" s="15" t="s">
        <v>41</v>
      </c>
      <c r="D39" s="16" t="s">
        <v>42</v>
      </c>
      <c r="E39" s="16" t="s">
        <v>25</v>
      </c>
      <c r="F39" s="16" t="s">
        <v>43</v>
      </c>
      <c r="G39" s="16" t="s">
        <v>15</v>
      </c>
      <c r="H39" s="16" t="s">
        <v>15</v>
      </c>
      <c r="I39" s="15" t="s">
        <v>44</v>
      </c>
      <c r="J39" s="38" t="s">
        <v>45</v>
      </c>
      <c r="K39" s="16" t="s">
        <v>39</v>
      </c>
      <c r="L39" s="44" t="s">
        <v>285</v>
      </c>
    </row>
    <row r="40" spans="1:12" ht="119.1" customHeight="1">
      <c r="B40" s="11" t="s">
        <v>31</v>
      </c>
      <c r="C40" s="15" t="s">
        <v>32</v>
      </c>
      <c r="D40" s="32" t="s">
        <v>260</v>
      </c>
      <c r="E40" s="16" t="s">
        <v>33</v>
      </c>
      <c r="F40" s="16" t="s">
        <v>34</v>
      </c>
      <c r="G40" s="16" t="s">
        <v>35</v>
      </c>
      <c r="H40" s="16" t="s">
        <v>36</v>
      </c>
      <c r="I40" s="15" t="s">
        <v>37</v>
      </c>
      <c r="J40" s="38" t="s">
        <v>38</v>
      </c>
      <c r="K40" s="16" t="s">
        <v>39</v>
      </c>
      <c r="L40" s="33" t="s">
        <v>256</v>
      </c>
    </row>
    <row r="41" spans="1:12" ht="124.5" customHeight="1">
      <c r="B41" s="11" t="s">
        <v>22</v>
      </c>
      <c r="C41" s="15" t="s">
        <v>23</v>
      </c>
      <c r="D41" s="16" t="s">
        <v>257</v>
      </c>
      <c r="E41" s="16" t="s">
        <v>25</v>
      </c>
      <c r="F41" s="16" t="s">
        <v>15</v>
      </c>
      <c r="G41" s="16" t="s">
        <v>26</v>
      </c>
      <c r="H41" s="16" t="s">
        <v>261</v>
      </c>
      <c r="I41" s="15" t="s">
        <v>28</v>
      </c>
      <c r="J41" s="37" t="s">
        <v>29</v>
      </c>
      <c r="K41" s="16" t="s">
        <v>30</v>
      </c>
      <c r="L41" s="20" t="s">
        <v>270</v>
      </c>
    </row>
    <row r="42" spans="1:12" ht="124.5" customHeight="1">
      <c r="B42" s="11" t="s">
        <v>258</v>
      </c>
      <c r="C42" s="15" t="s">
        <v>41</v>
      </c>
      <c r="D42" s="16" t="s">
        <v>259</v>
      </c>
      <c r="E42" s="16" t="s">
        <v>25</v>
      </c>
      <c r="F42" s="16" t="s">
        <v>15</v>
      </c>
      <c r="G42" s="16" t="s">
        <v>15</v>
      </c>
      <c r="H42" s="16" t="s">
        <v>261</v>
      </c>
      <c r="I42" s="15" t="s">
        <v>44</v>
      </c>
      <c r="J42" s="38" t="s">
        <v>45</v>
      </c>
      <c r="K42" s="16" t="s">
        <v>30</v>
      </c>
      <c r="L42" s="20" t="s">
        <v>270</v>
      </c>
    </row>
    <row r="43" spans="1:12" s="13" customFormat="1" ht="121.5" customHeight="1">
      <c r="B43" s="12" t="s">
        <v>46</v>
      </c>
      <c r="C43" s="17" t="s">
        <v>47</v>
      </c>
      <c r="D43" s="18" t="s">
        <v>48</v>
      </c>
      <c r="E43" s="18" t="s">
        <v>49</v>
      </c>
      <c r="F43" s="18" t="s">
        <v>50</v>
      </c>
      <c r="G43" s="18" t="s">
        <v>51</v>
      </c>
      <c r="H43" s="18" t="s">
        <v>52</v>
      </c>
      <c r="I43" s="17" t="s">
        <v>187</v>
      </c>
      <c r="J43" s="36" t="s">
        <v>54</v>
      </c>
      <c r="K43" s="16" t="s">
        <v>55</v>
      </c>
      <c r="L43" s="34" t="s">
        <v>264</v>
      </c>
    </row>
    <row r="44" spans="1:12" ht="149.44999999999999" customHeight="1">
      <c r="A44" s="6"/>
      <c r="B44" s="11" t="s">
        <v>100</v>
      </c>
      <c r="C44" s="15" t="s">
        <v>101</v>
      </c>
      <c r="D44" s="16" t="s">
        <v>102</v>
      </c>
      <c r="E44" s="16" t="s">
        <v>88</v>
      </c>
      <c r="F44" s="16" t="s">
        <v>103</v>
      </c>
      <c r="G44" s="16" t="s">
        <v>104</v>
      </c>
      <c r="H44" s="16" t="s">
        <v>105</v>
      </c>
      <c r="I44" s="15" t="s">
        <v>106</v>
      </c>
      <c r="J44" s="19" t="s">
        <v>107</v>
      </c>
      <c r="K44" s="16" t="s">
        <v>55</v>
      </c>
      <c r="L44" s="34" t="s">
        <v>255</v>
      </c>
    </row>
    <row r="45" spans="1:12" ht="119.45" customHeight="1">
      <c r="A45" s="6"/>
      <c r="B45" s="91" t="s">
        <v>149</v>
      </c>
      <c r="C45" s="66" t="s">
        <v>150</v>
      </c>
      <c r="D45" s="73" t="s">
        <v>221</v>
      </c>
      <c r="E45" s="73" t="s">
        <v>151</v>
      </c>
      <c r="F45" s="73" t="s">
        <v>15</v>
      </c>
      <c r="G45" s="66" t="s">
        <v>244</v>
      </c>
      <c r="H45" s="66" t="s">
        <v>222</v>
      </c>
      <c r="I45" s="66" t="s">
        <v>53</v>
      </c>
      <c r="J45" s="68" t="s">
        <v>238</v>
      </c>
      <c r="K45" s="58" t="s">
        <v>55</v>
      </c>
      <c r="L45" s="43" t="str">
        <f>HYPERLINK("https://www.env.go.jp/press/110745_00002.html", "（一次公募）https://www.env.go.jp/press/110745_00002.html
※二次公募は採択なし")</f>
        <v>（一次公募）https://www.env.go.jp/press/110745_00002.html
※二次公募は採択なし</v>
      </c>
    </row>
    <row r="46" spans="1:12" ht="119.45" customHeight="1">
      <c r="A46" s="6"/>
      <c r="B46" s="92"/>
      <c r="C46" s="67"/>
      <c r="D46" s="74"/>
      <c r="E46" s="74"/>
      <c r="F46" s="74"/>
      <c r="G46" s="67"/>
      <c r="H46" s="67"/>
      <c r="I46" s="67"/>
      <c r="J46" s="69"/>
      <c r="K46" s="59"/>
      <c r="L46" s="43" t="str">
        <f>HYPERLINK("https://www.env.go.jp/press/110745_00003.html", "（三次公募） 
https://www.env.go.jp/press/110745_00003.html")</f>
        <v>（三次公募） 
https://www.env.go.jp/press/110745_00003.html</v>
      </c>
    </row>
    <row r="47" spans="1:12" ht="225" customHeight="1">
      <c r="A47" s="6"/>
      <c r="B47" s="11" t="s">
        <v>225</v>
      </c>
      <c r="C47" s="15" t="s">
        <v>226</v>
      </c>
      <c r="D47" s="20" t="s">
        <v>230</v>
      </c>
      <c r="E47" s="16" t="s">
        <v>124</v>
      </c>
      <c r="F47" s="16" t="s">
        <v>227</v>
      </c>
      <c r="G47" s="16" t="s">
        <v>125</v>
      </c>
      <c r="H47" s="16" t="s">
        <v>126</v>
      </c>
      <c r="I47" s="15" t="s">
        <v>127</v>
      </c>
      <c r="J47" s="21" t="s">
        <v>228</v>
      </c>
      <c r="K47" s="16" t="s">
        <v>229</v>
      </c>
      <c r="L47" s="43" t="s">
        <v>275</v>
      </c>
    </row>
    <row r="48" spans="1:12" ht="107.45" customHeight="1">
      <c r="A48" s="6"/>
      <c r="B48" s="56" t="s">
        <v>86</v>
      </c>
      <c r="C48" s="58" t="s">
        <v>87</v>
      </c>
      <c r="D48" s="64" t="s">
        <v>277</v>
      </c>
      <c r="E48" s="58" t="s">
        <v>88</v>
      </c>
      <c r="F48" s="58" t="s">
        <v>278</v>
      </c>
      <c r="G48" s="58" t="s">
        <v>89</v>
      </c>
      <c r="H48" s="58" t="s">
        <v>279</v>
      </c>
      <c r="I48" s="58" t="s">
        <v>90</v>
      </c>
      <c r="J48" s="79" t="s">
        <v>280</v>
      </c>
      <c r="K48" s="58" t="s">
        <v>55</v>
      </c>
      <c r="L48" s="43" t="str">
        <f>HYPERLINK("https://www.env.go.jp/press/press_02986.html", "（１次公募）https://www.env.go.jp/press/press_02986.html")</f>
        <v>（１次公募）https://www.env.go.jp/press/press_02986.html</v>
      </c>
    </row>
    <row r="49" spans="1:16" ht="107.45" customHeight="1">
      <c r="A49" s="6"/>
      <c r="B49" s="70"/>
      <c r="C49" s="71"/>
      <c r="D49" s="75"/>
      <c r="E49" s="71"/>
      <c r="F49" s="71"/>
      <c r="G49" s="71"/>
      <c r="H49" s="71"/>
      <c r="I49" s="71"/>
      <c r="J49" s="80"/>
      <c r="K49" s="71"/>
      <c r="L49" s="43" t="str">
        <f>HYPERLINK("https://www.env.go.jp/press/press_03277.html", "
（２次公募）https://www.env.go.jp/press/press_03277.html")</f>
        <v xml:space="preserve">
（２次公募）https://www.env.go.jp/press/press_03277.html</v>
      </c>
    </row>
    <row r="50" spans="1:16" ht="107.45" customHeight="1">
      <c r="A50" s="6"/>
      <c r="B50" s="57"/>
      <c r="C50" s="59"/>
      <c r="D50" s="65"/>
      <c r="E50" s="59"/>
      <c r="F50" s="59"/>
      <c r="G50" s="59"/>
      <c r="H50" s="59"/>
      <c r="I50" s="59"/>
      <c r="J50" s="81"/>
      <c r="K50" s="59"/>
      <c r="L50" s="43" t="str">
        <f>HYPERLINK("https://www.env.go.jp/press/press_03614.html", "
（３次公募）https://www.env.go.jp/press/press_03614.html")</f>
        <v xml:space="preserve">
（３次公募）https://www.env.go.jp/press/press_03614.html</v>
      </c>
    </row>
    <row r="51" spans="1:16" ht="210.95" customHeight="1">
      <c r="A51" s="6"/>
      <c r="B51" s="39" t="s">
        <v>193</v>
      </c>
      <c r="C51" s="40" t="s">
        <v>243</v>
      </c>
      <c r="D51" s="22" t="s">
        <v>194</v>
      </c>
      <c r="E51" s="20" t="s">
        <v>195</v>
      </c>
      <c r="F51" s="20" t="s">
        <v>118</v>
      </c>
      <c r="G51" s="20" t="s">
        <v>196</v>
      </c>
      <c r="H51" s="20" t="s">
        <v>105</v>
      </c>
      <c r="I51" s="23" t="s">
        <v>121</v>
      </c>
      <c r="J51" s="24" t="s">
        <v>197</v>
      </c>
      <c r="K51" s="20" t="s">
        <v>55</v>
      </c>
      <c r="L51" s="31" t="s">
        <v>254</v>
      </c>
    </row>
    <row r="52" spans="1:16" ht="119.1" customHeight="1">
      <c r="A52" s="6"/>
      <c r="B52" s="12" t="s">
        <v>152</v>
      </c>
      <c r="C52" s="17" t="s">
        <v>153</v>
      </c>
      <c r="D52" s="18" t="s">
        <v>245</v>
      </c>
      <c r="E52" s="18" t="s">
        <v>154</v>
      </c>
      <c r="F52" s="18" t="s">
        <v>15</v>
      </c>
      <c r="G52" s="18" t="s">
        <v>155</v>
      </c>
      <c r="H52" s="18" t="s">
        <v>126</v>
      </c>
      <c r="I52" s="17" t="s">
        <v>53</v>
      </c>
      <c r="J52" s="19" t="s">
        <v>156</v>
      </c>
      <c r="K52" s="16" t="s">
        <v>55</v>
      </c>
      <c r="L52" s="20" t="s">
        <v>273</v>
      </c>
    </row>
    <row r="53" spans="1:16" ht="120" customHeight="1">
      <c r="A53" s="6"/>
      <c r="B53" s="56" t="s">
        <v>115</v>
      </c>
      <c r="C53" s="58" t="s">
        <v>116</v>
      </c>
      <c r="D53" s="58" t="s">
        <v>117</v>
      </c>
      <c r="E53" s="58" t="s">
        <v>88</v>
      </c>
      <c r="F53" s="58" t="s">
        <v>118</v>
      </c>
      <c r="G53" s="58" t="s">
        <v>119</v>
      </c>
      <c r="H53" s="58" t="s">
        <v>120</v>
      </c>
      <c r="I53" s="58" t="s">
        <v>121</v>
      </c>
      <c r="J53" s="60" t="s">
        <v>122</v>
      </c>
      <c r="K53" s="58" t="s">
        <v>55</v>
      </c>
      <c r="L53" s="43" t="str">
        <f>HYPERLINK("https://www.env.go.jp/press/press_03834.html", "（第一回採択）
https://www.env.go.jp/press/press_03834.html")</f>
        <v>（第一回採択）
https://www.env.go.jp/press/press_03834.html</v>
      </c>
    </row>
    <row r="54" spans="1:16" ht="120" customHeight="1">
      <c r="A54" s="6"/>
      <c r="B54" s="70"/>
      <c r="C54" s="71"/>
      <c r="D54" s="71"/>
      <c r="E54" s="71"/>
      <c r="F54" s="71"/>
      <c r="G54" s="71"/>
      <c r="H54" s="71"/>
      <c r="I54" s="71"/>
      <c r="J54" s="82"/>
      <c r="K54" s="71"/>
      <c r="L54" s="43" t="str">
        <f>HYPERLINK("https://www.env.go.jp/press/press_04095.html", "（第二回、第三回採択）
https://www.env.go.jp/press/press_04095.html")</f>
        <v>（第二回、第三回採択）
https://www.env.go.jp/press/press_04095.html</v>
      </c>
    </row>
    <row r="55" spans="1:16" ht="120" customHeight="1">
      <c r="A55" s="6"/>
      <c r="B55" s="57"/>
      <c r="C55" s="59"/>
      <c r="D55" s="59"/>
      <c r="E55" s="59"/>
      <c r="F55" s="59"/>
      <c r="G55" s="59"/>
      <c r="H55" s="59"/>
      <c r="I55" s="59"/>
      <c r="J55" s="61"/>
      <c r="K55" s="59"/>
      <c r="L55" s="43" t="str">
        <f>HYPERLINK("https://www.env.go.jp/press/press_04541.html", "（第四回、第五回採択）
https://www.env.go.jp/press/press_04541.html")</f>
        <v>（第四回、第五回採択）
https://www.env.go.jp/press/press_04541.html</v>
      </c>
    </row>
    <row r="56" spans="1:16" ht="136.5">
      <c r="A56" s="6"/>
      <c r="B56" s="11" t="s">
        <v>128</v>
      </c>
      <c r="C56" s="15" t="s">
        <v>129</v>
      </c>
      <c r="D56" s="16" t="s">
        <v>123</v>
      </c>
      <c r="E56" s="16" t="s">
        <v>124</v>
      </c>
      <c r="F56" s="16" t="s">
        <v>15</v>
      </c>
      <c r="G56" s="16" t="s">
        <v>130</v>
      </c>
      <c r="H56" s="16" t="s">
        <v>126</v>
      </c>
      <c r="I56" s="15" t="s">
        <v>127</v>
      </c>
      <c r="J56" s="19" t="s">
        <v>131</v>
      </c>
      <c r="K56" s="16" t="s">
        <v>55</v>
      </c>
      <c r="L56" s="44" t="s">
        <v>274</v>
      </c>
    </row>
    <row r="57" spans="1:16" s="13" customFormat="1" ht="19.5">
      <c r="A57" s="10"/>
      <c r="B57" s="84" t="s">
        <v>159</v>
      </c>
      <c r="C57" s="85"/>
      <c r="D57" s="85"/>
      <c r="E57" s="85"/>
      <c r="F57" s="85"/>
      <c r="G57" s="85"/>
      <c r="H57" s="85"/>
      <c r="I57" s="85"/>
      <c r="J57" s="85"/>
      <c r="K57" s="85"/>
      <c r="L57" s="86"/>
      <c r="M57" s="1"/>
      <c r="N57" s="1"/>
      <c r="O57" s="1"/>
      <c r="P57" s="1"/>
    </row>
    <row r="58" spans="1:16" ht="100.5" customHeight="1">
      <c r="A58" s="6"/>
      <c r="B58" s="56" t="s">
        <v>160</v>
      </c>
      <c r="C58" s="58" t="s">
        <v>161</v>
      </c>
      <c r="D58" s="64" t="s">
        <v>218</v>
      </c>
      <c r="E58" s="58" t="s">
        <v>58</v>
      </c>
      <c r="F58" s="58" t="s">
        <v>43</v>
      </c>
      <c r="G58" s="58" t="s">
        <v>15</v>
      </c>
      <c r="H58" s="58" t="s">
        <v>162</v>
      </c>
      <c r="I58" s="58" t="s">
        <v>163</v>
      </c>
      <c r="J58" s="43" t="str">
        <f>HYPERLINK("https://lne.st/business/sea2024/", "a地域（シンガポール、タイ、マレーシア）
https://lne.st/business/sea2024/")</f>
        <v>a地域（シンガポール、タイ、マレーシア）
https://lne.st/business/sea2024/</v>
      </c>
      <c r="K58" s="58" t="s">
        <v>85</v>
      </c>
      <c r="L58" s="62" t="s">
        <v>276</v>
      </c>
    </row>
    <row r="59" spans="1:16" ht="100.5" customHeight="1">
      <c r="A59" s="6"/>
      <c r="B59" s="57"/>
      <c r="C59" s="59"/>
      <c r="D59" s="65"/>
      <c r="E59" s="59"/>
      <c r="F59" s="59"/>
      <c r="G59" s="59"/>
      <c r="H59" s="59"/>
      <c r="I59" s="59"/>
      <c r="J59" s="43" t="str">
        <f>HYPERLINK("https://asean-startup-gate.jp/", "b地域（インドネシア、ベトナム、フィリピン）
https://asean-startup-gate.jp/")</f>
        <v>b地域（インドネシア、ベトナム、フィリピン）
https://asean-startup-gate.jp/</v>
      </c>
      <c r="K59" s="59"/>
      <c r="L59" s="63"/>
    </row>
    <row r="60" spans="1:16" ht="19.5">
      <c r="A60" s="10"/>
      <c r="B60" s="72" t="s">
        <v>164</v>
      </c>
      <c r="C60" s="72"/>
      <c r="D60" s="72"/>
      <c r="E60" s="72"/>
      <c r="F60" s="72"/>
      <c r="G60" s="72"/>
      <c r="H60" s="72"/>
      <c r="I60" s="72"/>
      <c r="J60" s="72"/>
      <c r="K60" s="72"/>
      <c r="L60" s="72"/>
    </row>
    <row r="61" spans="1:16" ht="119.1" customHeight="1">
      <c r="A61" s="6"/>
      <c r="B61" s="11" t="s">
        <v>165</v>
      </c>
      <c r="C61" s="15" t="s">
        <v>166</v>
      </c>
      <c r="D61" s="16" t="s">
        <v>167</v>
      </c>
      <c r="E61" s="16" t="s">
        <v>168</v>
      </c>
      <c r="F61" s="16" t="s">
        <v>16</v>
      </c>
      <c r="G61" s="16" t="s">
        <v>169</v>
      </c>
      <c r="H61" s="16" t="s">
        <v>170</v>
      </c>
      <c r="I61" s="15" t="s">
        <v>171</v>
      </c>
      <c r="J61" s="19" t="s">
        <v>172</v>
      </c>
      <c r="K61" s="16" t="s">
        <v>173</v>
      </c>
      <c r="L61" s="33" t="s">
        <v>252</v>
      </c>
    </row>
    <row r="62" spans="1:16" s="13" customFormat="1" ht="148.5" customHeight="1">
      <c r="A62" s="6"/>
      <c r="B62" s="29" t="s">
        <v>246</v>
      </c>
      <c r="C62" s="15" t="s">
        <v>174</v>
      </c>
      <c r="D62" s="20" t="s">
        <v>247</v>
      </c>
      <c r="E62" s="16" t="s">
        <v>15</v>
      </c>
      <c r="F62" s="16" t="s">
        <v>175</v>
      </c>
      <c r="G62" s="16" t="s">
        <v>237</v>
      </c>
      <c r="H62" s="16" t="s">
        <v>248</v>
      </c>
      <c r="I62" s="15" t="s">
        <v>176</v>
      </c>
      <c r="J62" s="19" t="s">
        <v>177</v>
      </c>
      <c r="K62" s="16" t="s">
        <v>173</v>
      </c>
      <c r="L62" s="33" t="s">
        <v>253</v>
      </c>
      <c r="M62" s="1"/>
      <c r="N62" s="1"/>
      <c r="O62" s="1"/>
      <c r="P62" s="1"/>
    </row>
    <row r="63" spans="1:16" s="13" customFormat="1" ht="24.95" customHeight="1">
      <c r="A63" s="10"/>
      <c r="B63" s="72" t="s">
        <v>178</v>
      </c>
      <c r="C63" s="72"/>
      <c r="D63" s="72"/>
      <c r="E63" s="72"/>
      <c r="F63" s="72"/>
      <c r="G63" s="72"/>
      <c r="H63" s="72"/>
      <c r="I63" s="72"/>
      <c r="J63" s="72"/>
      <c r="K63" s="72"/>
      <c r="L63" s="72"/>
      <c r="M63" s="1"/>
      <c r="N63" s="1"/>
      <c r="O63" s="1"/>
      <c r="P63" s="1"/>
    </row>
    <row r="64" spans="1:16" ht="136.5">
      <c r="A64" s="6"/>
      <c r="B64" s="11" t="s">
        <v>179</v>
      </c>
      <c r="C64" s="25" t="s">
        <v>290</v>
      </c>
      <c r="D64" s="20" t="s">
        <v>192</v>
      </c>
      <c r="E64" s="20" t="s">
        <v>58</v>
      </c>
      <c r="F64" s="20" t="s">
        <v>15</v>
      </c>
      <c r="G64" s="20" t="s">
        <v>15</v>
      </c>
      <c r="H64" s="25" t="s">
        <v>291</v>
      </c>
      <c r="I64" s="23" t="s">
        <v>180</v>
      </c>
      <c r="J64" s="38" t="s">
        <v>181</v>
      </c>
      <c r="K64" s="20" t="s">
        <v>182</v>
      </c>
      <c r="L64" s="33" t="s">
        <v>286</v>
      </c>
    </row>
    <row r="65" spans="1:12" ht="19.5">
      <c r="A65" s="10"/>
      <c r="B65" s="83" t="s">
        <v>183</v>
      </c>
      <c r="C65" s="83"/>
      <c r="D65" s="83"/>
      <c r="E65" s="83"/>
      <c r="F65" s="83"/>
      <c r="G65" s="83"/>
      <c r="H65" s="83"/>
      <c r="I65" s="83"/>
      <c r="J65" s="83"/>
      <c r="K65" s="83"/>
      <c r="L65" s="83"/>
    </row>
    <row r="66" spans="1:12" ht="206.45" customHeight="1">
      <c r="A66" s="6"/>
      <c r="B66" s="11" t="s">
        <v>184</v>
      </c>
      <c r="C66" s="15" t="s">
        <v>185</v>
      </c>
      <c r="D66" s="20" t="s">
        <v>204</v>
      </c>
      <c r="E66" s="16" t="s">
        <v>186</v>
      </c>
      <c r="F66" s="16" t="s">
        <v>15</v>
      </c>
      <c r="G66" s="16" t="s">
        <v>15</v>
      </c>
      <c r="H66" s="16" t="s">
        <v>15</v>
      </c>
      <c r="I66" s="15" t="s">
        <v>205</v>
      </c>
      <c r="J66" s="28" t="s">
        <v>206</v>
      </c>
      <c r="K66" s="16" t="s">
        <v>30</v>
      </c>
      <c r="L66" s="20" t="s">
        <v>271</v>
      </c>
    </row>
    <row r="68" spans="1:12" ht="18.75" customHeight="1"/>
  </sheetData>
  <autoFilter ref="A4:L66" xr:uid="{71901507-110A-4F79-B179-B83E5F8B792B}"/>
  <mergeCells count="109">
    <mergeCell ref="B24:B31"/>
    <mergeCell ref="C24:C31"/>
    <mergeCell ref="D24:D31"/>
    <mergeCell ref="E24:E31"/>
    <mergeCell ref="F24:F31"/>
    <mergeCell ref="K19:K21"/>
    <mergeCell ref="B18:B21"/>
    <mergeCell ref="C18:C21"/>
    <mergeCell ref="D18:D21"/>
    <mergeCell ref="E18:E21"/>
    <mergeCell ref="F18:F21"/>
    <mergeCell ref="G18:G21"/>
    <mergeCell ref="H18:H21"/>
    <mergeCell ref="I18:I21"/>
    <mergeCell ref="G14:G17"/>
    <mergeCell ref="H14:H17"/>
    <mergeCell ref="I14:I17"/>
    <mergeCell ref="K53:K55"/>
    <mergeCell ref="E48:E50"/>
    <mergeCell ref="F48:F50"/>
    <mergeCell ref="G48:G50"/>
    <mergeCell ref="H48:H50"/>
    <mergeCell ref="I48:I50"/>
    <mergeCell ref="G24:G31"/>
    <mergeCell ref="H24:H31"/>
    <mergeCell ref="I24:I31"/>
    <mergeCell ref="J24:J31"/>
    <mergeCell ref="K24:K31"/>
    <mergeCell ref="K14:K17"/>
    <mergeCell ref="E53:E55"/>
    <mergeCell ref="B65:L65"/>
    <mergeCell ref="B57:L57"/>
    <mergeCell ref="B5:L5"/>
    <mergeCell ref="B32:B33"/>
    <mergeCell ref="C32:C33"/>
    <mergeCell ref="D32:D33"/>
    <mergeCell ref="E32:E33"/>
    <mergeCell ref="F32:F33"/>
    <mergeCell ref="G32:G33"/>
    <mergeCell ref="H32:H33"/>
    <mergeCell ref="I32:I33"/>
    <mergeCell ref="J32:J33"/>
    <mergeCell ref="K32:K33"/>
    <mergeCell ref="B34:B35"/>
    <mergeCell ref="B45:B46"/>
    <mergeCell ref="C45:C46"/>
    <mergeCell ref="E34:E35"/>
    <mergeCell ref="F34:F35"/>
    <mergeCell ref="G34:G35"/>
    <mergeCell ref="B14:B17"/>
    <mergeCell ref="C14:C17"/>
    <mergeCell ref="D14:D17"/>
    <mergeCell ref="E14:E17"/>
    <mergeCell ref="F14:F17"/>
    <mergeCell ref="B60:L60"/>
    <mergeCell ref="B63:L63"/>
    <mergeCell ref="D45:D46"/>
    <mergeCell ref="E45:E46"/>
    <mergeCell ref="F45:F46"/>
    <mergeCell ref="D48:D50"/>
    <mergeCell ref="H34:H35"/>
    <mergeCell ref="I34:I35"/>
    <mergeCell ref="J34:J35"/>
    <mergeCell ref="K34:K35"/>
    <mergeCell ref="C34:C35"/>
    <mergeCell ref="D34:D35"/>
    <mergeCell ref="J48:J50"/>
    <mergeCell ref="K48:K50"/>
    <mergeCell ref="F53:F55"/>
    <mergeCell ref="G53:G55"/>
    <mergeCell ref="H53:H55"/>
    <mergeCell ref="I53:I55"/>
    <mergeCell ref="J53:J55"/>
    <mergeCell ref="B53:B55"/>
    <mergeCell ref="C53:C55"/>
    <mergeCell ref="D53:D55"/>
    <mergeCell ref="B10:B11"/>
    <mergeCell ref="C10:C11"/>
    <mergeCell ref="E10:E11"/>
    <mergeCell ref="F10:F11"/>
    <mergeCell ref="I10:I11"/>
    <mergeCell ref="K10:K11"/>
    <mergeCell ref="G10:G11"/>
    <mergeCell ref="L58:L59"/>
    <mergeCell ref="B58:B59"/>
    <mergeCell ref="C58:C59"/>
    <mergeCell ref="D58:D59"/>
    <mergeCell ref="E58:E59"/>
    <mergeCell ref="F58:F59"/>
    <mergeCell ref="G58:G59"/>
    <mergeCell ref="H58:H59"/>
    <mergeCell ref="I58:I59"/>
    <mergeCell ref="K58:K59"/>
    <mergeCell ref="G45:G46"/>
    <mergeCell ref="H45:H46"/>
    <mergeCell ref="I45:I46"/>
    <mergeCell ref="J45:J46"/>
    <mergeCell ref="K45:K46"/>
    <mergeCell ref="B48:B50"/>
    <mergeCell ref="C48:C50"/>
    <mergeCell ref="B8:B9"/>
    <mergeCell ref="C8:C9"/>
    <mergeCell ref="E8:E9"/>
    <mergeCell ref="F8:F9"/>
    <mergeCell ref="G8:G9"/>
    <mergeCell ref="H8:H9"/>
    <mergeCell ref="I8:I9"/>
    <mergeCell ref="J8:J9"/>
    <mergeCell ref="K8:K9"/>
  </mergeCells>
  <phoneticPr fontId="2"/>
  <hyperlinks>
    <hyperlink ref="J62" r:id="rId1" xr:uid="{10725ED8-370A-4B9F-B01B-CA0DCEB293D3}"/>
    <hyperlink ref="J12" r:id="rId2" xr:uid="{32BA3D52-1900-4D83-BEA4-EF82BE1F59CF}"/>
    <hyperlink ref="J64" r:id="rId3" xr:uid="{1B101A44-F4B9-43BC-883A-1A2DD91CE920}"/>
    <hyperlink ref="J61" r:id="rId4" xr:uid="{6956C047-DDA4-4CDA-A6A8-DAFD7DAC103D}"/>
    <hyperlink ref="J43" r:id="rId5" xr:uid="{02964035-C1B2-4628-AE15-F82927056A01}"/>
    <hyperlink ref="J32" r:id="rId6" xr:uid="{4C11F712-7AAF-4682-A689-49EC71A9E53E}"/>
    <hyperlink ref="J66" r:id="rId7" xr:uid="{AF00C403-95CE-425E-A484-3E99D7020188}"/>
    <hyperlink ref="J51" r:id="rId8" xr:uid="{5FE68489-3A1C-4951-9DC1-5DD5079FFFC2}"/>
    <hyperlink ref="J22" r:id="rId9" xr:uid="{D7A02BF9-2061-44D9-A511-085CC4E67279}"/>
    <hyperlink ref="J44" r:id="rId10" xr:uid="{C4D1CB70-6AAE-4E01-B561-854B1B34845E}"/>
    <hyperlink ref="J37" r:id="rId11" xr:uid="{21B1E62B-B233-4B63-A755-1970584C728C}"/>
    <hyperlink ref="J52" r:id="rId12" xr:uid="{BD5E46E0-E40E-4707-A108-48A61E463725}"/>
    <hyperlink ref="J36" r:id="rId13" xr:uid="{366000E9-ECEA-4689-B068-A68FC13D610D}"/>
    <hyperlink ref="J45" r:id="rId14" xr:uid="{05C0E1F1-4035-4457-B700-AA9713610BD8}"/>
    <hyperlink ref="J56" r:id="rId15" xr:uid="{B1B1E1C2-20B2-4AEF-BE8B-39B634207ED0}"/>
    <hyperlink ref="J53" r:id="rId16" xr:uid="{54DF3BBD-BD28-4CD0-8599-E2276FBC0EFA}"/>
    <hyperlink ref="L61" r:id="rId17" xr:uid="{1CE64ACB-070A-45DE-A097-0248010AF29C}"/>
    <hyperlink ref="L62" r:id="rId18" xr:uid="{33327AB8-653E-44A3-B96F-D9F40CB92794}"/>
    <hyperlink ref="L44" r:id="rId19" xr:uid="{7D470545-C73B-49D8-AE83-3BCFA6EEC0B7}"/>
    <hyperlink ref="J24" r:id="rId20" xr:uid="{C09ABC51-B587-40EA-A6E3-A44752E386DE}"/>
    <hyperlink ref="J7" r:id="rId21" xr:uid="{D7CC296E-CA84-41AA-8758-AC0696FC5090}"/>
    <hyperlink ref="L22" r:id="rId22" xr:uid="{A19DCEEA-487C-47E9-A4BB-D4B39711F30C}"/>
    <hyperlink ref="L12" r:id="rId23" xr:uid="{D2918848-7259-4EBC-8261-CC41623447F7}"/>
    <hyperlink ref="L43" r:id="rId24" xr:uid="{92C5AB7D-DE8D-40CE-A310-F97D95F41EFD}"/>
    <hyperlink ref="L13" r:id="rId25" xr:uid="{5AFE496D-EFAE-4A4C-99ED-0729CE80507A}"/>
    <hyperlink ref="J6" r:id="rId26" xr:uid="{75FDEB78-C27C-4C7E-8F3A-BB6868DCD7D7}"/>
    <hyperlink ref="L6" r:id="rId27" xr:uid="{426E2FC6-564C-4CF3-8331-765B06FA6E05}"/>
    <hyperlink ref="J8" r:id="rId28" xr:uid="{9C8FF120-58F7-4F8E-AB63-543CC4DF3840}"/>
    <hyperlink ref="L8" r:id="rId29" xr:uid="{18D69ECD-48FC-43BB-BE9E-0EA991A630EA}"/>
    <hyperlink ref="J10" r:id="rId30" xr:uid="{83A14897-2150-43C8-8B98-A1FF9CF674C3}"/>
    <hyperlink ref="J40" r:id="rId31" xr:uid="{4E03BCBD-9B55-452C-BEE1-B05E9630669E}"/>
    <hyperlink ref="L40" r:id="rId32" xr:uid="{9091B9C9-B12E-4019-8ACA-3627D3A5B5EB}"/>
    <hyperlink ref="J39" r:id="rId33" location="smartjamp" xr:uid="{C3688145-8FDD-464F-BEB1-8F5B41DF898A}"/>
    <hyperlink ref="J41" r:id="rId34" xr:uid="{7E6AB2B3-CD58-4F67-85EB-F46CEFCF90DF}"/>
    <hyperlink ref="J42" r:id="rId35" location="smartjamp" xr:uid="{32454AE6-2914-4220-95EF-3EDCFF091DD6}"/>
    <hyperlink ref="L10" r:id="rId36" xr:uid="{F0E830C7-08DD-4647-927B-55D36EDE9F04}"/>
    <hyperlink ref="L56" r:id="rId37" xr:uid="{911D5F85-373D-4F07-AD04-3AD0FAC0AC70}"/>
    <hyperlink ref="L47" r:id="rId38" xr:uid="{7DD4DCD5-660E-43FC-BD65-6067D988A876}"/>
    <hyperlink ref="L58" r:id="rId39" xr:uid="{0F9C5DF4-69EC-4EDD-8F57-B1475902CBF8}"/>
    <hyperlink ref="J48" r:id="rId40" xr:uid="{9EDBCCA1-B3C8-4229-A551-08BC430F9A4D}"/>
    <hyperlink ref="J23" r:id="rId41" xr:uid="{7E77FFD5-7019-400C-9A80-7DCDF1437F31}"/>
    <hyperlink ref="L23" r:id="rId42" xr:uid="{22FBF776-7083-470C-B094-036B9E03E047}"/>
    <hyperlink ref="L11" r:id="rId43" xr:uid="{ED355623-891F-4BFC-A429-480A015BD494}"/>
    <hyperlink ref="J11" r:id="rId44" xr:uid="{4CBFC0F9-5754-4227-916F-778AE3E291A4}"/>
    <hyperlink ref="L39" r:id="rId45" location="smartjamp" display="https://www.jasca2021.jp/cooperative/#smartjamp" xr:uid="{5FEC1457-440D-4FC4-B30D-FECC3ECCF453}"/>
    <hyperlink ref="L64" r:id="rId46" xr:uid="{87D12C6E-11EE-4ABF-ACBE-76784DC3855D}"/>
    <hyperlink ref="L37" r:id="rId47" xr:uid="{C7196A8A-C1E9-481F-9BD5-135F4D463CE1}"/>
    <hyperlink ref="L38" r:id="rId48" xr:uid="{B3B89091-80B5-400E-B30E-35D86A2005DF}"/>
    <hyperlink ref="J14" r:id="rId49" display="https://www.maff.go.jp/j/supply/hozyo/yusyutu_kokusai/231204_080-3.html" xr:uid="{5BBC4D51-D120-49EA-888A-B21D21F44886}"/>
    <hyperlink ref="J16" r:id="rId50" display="https://www.maff.go.jp/j/supply/hozyo/yusyutu_kokusai/240627_070-2.html" xr:uid="{A3280A53-9B10-4D2D-A560-5E264AD937CE}"/>
    <hyperlink ref="L14" r:id="rId51" display="https://www.maff.go.jp/j/supply/hozyo/yusyutu_kokusai/result_240118_070-1.html" xr:uid="{A623FBCA-85A8-4A9A-BC21-CA7B395933EE}"/>
    <hyperlink ref="L15" r:id="rId52" display="https://www.maff.go.jp/j/supply/hozyo/yusyutu_kokusai/result_240530_070-1.html" xr:uid="{FC06DF1B-048F-4301-8CA6-7E972DE140A8}"/>
    <hyperlink ref="L16" r:id="rId53" display="https://www.maff.go.jp/j/supply/hozyo/yusyutu_kokusai/result_240904_070-1.html" xr:uid="{611F4DAD-99DA-42D3-A8B5-FADCF12CA23F}"/>
  </hyperlinks>
  <pageMargins left="0.70866141732283472" right="0.70866141732283472" top="0.74803149606299213" bottom="0.74803149606299213" header="0.31496062992125984" footer="0.31496062992125984"/>
  <pageSetup paperSize="9" scale="29" fitToHeight="0" orientation="portrait" r:id="rId54"/>
  <rowBreaks count="1" manualBreakCount="1">
    <brk id="46" min="1"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E75BF50D0CCC24FA0D50C0851D69934" ma:contentTypeVersion="3" ma:contentTypeDescription="新しいドキュメントを作成します。" ma:contentTypeScope="" ma:versionID="2b8647f459921e85b879b2459f3dceca">
  <xsd:schema xmlns:xsd="http://www.w3.org/2001/XMLSchema" xmlns:xs="http://www.w3.org/2001/XMLSchema" xmlns:p="http://schemas.microsoft.com/office/2006/metadata/properties" xmlns:ns2="57e86213-0b21-4b15-be9e-18d628e454fc" targetNamespace="http://schemas.microsoft.com/office/2006/metadata/properties" ma:root="true" ma:fieldsID="26d7675d78d90225c8dd563fb90aabab" ns2:_="">
    <xsd:import namespace="57e86213-0b21-4b15-be9e-18d628e454fc"/>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86213-0b21-4b15-be9e-18d628e454f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EA7020-DB45-4A3D-A977-470EFFB4E943}">
  <ds:schemaRefs>
    <ds:schemaRef ds:uri="http://purl.org/dc/elements/1.1/"/>
    <ds:schemaRef ds:uri="http://purl.org/dc/dcmitype/"/>
    <ds:schemaRef ds:uri="http://schemas.microsoft.com/office/2006/metadata/properties"/>
    <ds:schemaRef ds:uri="57e86213-0b21-4b15-be9e-18d628e454fc"/>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08E2A821-D751-49D5-8E64-B36B9AC53447}">
  <ds:schemaRefs>
    <ds:schemaRef ds:uri="http://schemas.microsoft.com/sharepoint/v3/contenttype/forms"/>
  </ds:schemaRefs>
</ds:datastoreItem>
</file>

<file path=customXml/itemProps3.xml><?xml version="1.0" encoding="utf-8"?>
<ds:datastoreItem xmlns:ds="http://schemas.openxmlformats.org/officeDocument/2006/customXml" ds:itemID="{CD626CB4-6E1B-45EF-802B-88471E9F1E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e86213-0b21-4b15-be9e-18d628e454f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募集期間設定施策</vt:lpstr>
      <vt:lpstr>募集期間設定施策!Print_Area</vt:lpstr>
      <vt:lpstr>募集期間設定施策!Print_Titles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2024-05-01T05:11:37Z</dcterms:created>
  <dcterms:modified xsi:type="dcterms:W3CDTF">2026-01-07T04:39:36Z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0x0101006E75BF50D0CCC24FA0D50C0851D69934</vt:lpwstr>
  </property>
</Properties>
</file>