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D7405E18-323E-4BE4-A283-88A21B9F39C8}" xr6:coauthVersionLast="47" xr6:coauthVersionMax="47" xr10:uidLastSave="{00000000-0000-0000-0000-000000000000}"/>
  <bookViews>
    <workbookView xWindow="28680" yWindow="-1440" windowWidth="29040" windowHeight="15720" tabRatio="380" xr2:uid="{3A5CF7F7-28BA-4D73-B8BF-079D57F8BF2D}"/>
  </bookViews>
  <sheets>
    <sheet name="概要" sheetId="2" r:id="rId1"/>
    <sheet name="手当金計算用シート" sheetId="1" r:id="rId2"/>
  </sheets>
  <definedNames>
    <definedName name="_xlnm.Print_Area" localSheetId="0">概要!$A$1:$M$5</definedName>
    <definedName name="_xlnm.Print_Area" localSheetId="1">手当金計算用シート!$A$1:$AC$67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 r="F37" i="1" l="1"/>
  <c r="T37" i="1" s="1"/>
  <c r="F22" i="1"/>
  <c r="T22" i="1" s="1"/>
  <c r="F17" i="1"/>
  <c r="T17" i="1" s="1"/>
  <c r="T7" i="1"/>
  <c r="J7" i="1" s="1"/>
  <c r="F8" i="1" s="1"/>
  <c r="R5" i="1"/>
  <c r="Y6" i="1" s="1"/>
  <c r="H5" i="1"/>
  <c r="H4" i="1"/>
  <c r="R4" i="1" s="1"/>
  <c r="K24" i="1" l="1"/>
  <c r="K39" i="1"/>
  <c r="F38" i="1"/>
  <c r="N38" i="1" s="1"/>
  <c r="F39" i="1" s="1"/>
  <c r="F18" i="1"/>
  <c r="N18" i="1" s="1"/>
  <c r="F19" i="1" s="1"/>
  <c r="F23" i="1"/>
  <c r="N23" i="1" s="1"/>
  <c r="F24" i="1" s="1"/>
  <c r="O24" i="1" l="1"/>
  <c r="O6" i="1"/>
  <c r="K19" i="1" s="1"/>
  <c r="O19" i="1" s="1"/>
  <c r="O39" i="1"/>
  <c r="N27" i="1" s="1"/>
  <c r="N12" i="1" l="1"/>
</calcChain>
</file>

<file path=xl/sharedStrings.xml><?xml version="1.0" encoding="utf-8"?>
<sst xmlns="http://schemas.openxmlformats.org/spreadsheetml/2006/main" count="165" uniqueCount="90">
  <si>
    <t>このたび、新たに「手当金計算用シート」を作成・掲載しました。</t>
    <rPh sb="5" eb="6">
      <t>アラ</t>
    </rPh>
    <rPh sb="9" eb="12">
      <t>テアテキン</t>
    </rPh>
    <rPh sb="12" eb="15">
      <t>ケイサンヨウ</t>
    </rPh>
    <rPh sb="20" eb="22">
      <t>サクセイ</t>
    </rPh>
    <rPh sb="23" eb="25">
      <t>ケイサイ</t>
    </rPh>
    <phoneticPr fontId="3"/>
  </si>
  <si>
    <t>【留意点】
・従来の「収入シミュレーションシート」のように、育休取得予定期間における月収の通算額及び期末・勤勉手当支給額について、育休を取得する場合と取得しない場合の差額を試算することはできません。
・上記のほか、育休の取得による収入が変動する要因としては、①育休の期間に応じた期末手当・勤勉手当の減額、②育休中の住民税の支払い、③育休中の諸手当（住居手当、扶養手当等）の停止等があります。
・給与や諸手当の支給及び共済からの給付金等に関する詳細は、ご所属の庶務担当等にご確認いただきますようお願いいたします。</t>
  </si>
  <si>
    <t>☆</t>
    <phoneticPr fontId="3"/>
  </si>
  <si>
    <t>基礎情報</t>
    <rPh sb="0" eb="2">
      <t>キソ</t>
    </rPh>
    <rPh sb="2" eb="4">
      <t>ジョウホウ</t>
    </rPh>
    <phoneticPr fontId="3"/>
  </si>
  <si>
    <t>･･･</t>
    <phoneticPr fontId="3"/>
  </si>
  <si>
    <t>育児休業開始日</t>
    <rPh sb="0" eb="2">
      <t>イクジ</t>
    </rPh>
    <rPh sb="2" eb="4">
      <t>キュウギョウ</t>
    </rPh>
    <rPh sb="4" eb="7">
      <t>カイシビ</t>
    </rPh>
    <phoneticPr fontId="3"/>
  </si>
  <si>
    <t>育児休業終了日</t>
    <rPh sb="0" eb="2">
      <t>イクジ</t>
    </rPh>
    <rPh sb="2" eb="4">
      <t>キュウギョウ</t>
    </rPh>
    <rPh sb="4" eb="7">
      <t>シュウリョウビ</t>
    </rPh>
    <phoneticPr fontId="3"/>
  </si>
  <si>
    <t>円</t>
    <rPh sb="0" eb="1">
      <t>エン</t>
    </rPh>
    <phoneticPr fontId="3"/>
  </si>
  <si>
    <t>←給与明細から転記してください。</t>
    <rPh sb="1" eb="3">
      <t>キュウヨ</t>
    </rPh>
    <rPh sb="3" eb="5">
      <t>メイサイ</t>
    </rPh>
    <rPh sb="7" eb="9">
      <t>テンキ</t>
    </rPh>
    <phoneticPr fontId="3"/>
  </si>
  <si>
    <t>÷</t>
  </si>
  <si>
    <t>＝</t>
    <phoneticPr fontId="3"/>
  </si>
  <si>
    <t>※５円未満切り捨て５円以上
 　10円未満切り上げ</t>
    <rPh sb="2" eb="5">
      <t>エンミマン</t>
    </rPh>
    <rPh sb="5" eb="6">
      <t>キ</t>
    </rPh>
    <rPh sb="7" eb="8">
      <t>ス</t>
    </rPh>
    <rPh sb="10" eb="13">
      <t>エンイジョウ</t>
    </rPh>
    <rPh sb="18" eb="21">
      <t>エンミマン</t>
    </rPh>
    <rPh sb="21" eb="22">
      <t>キ</t>
    </rPh>
    <rPh sb="23" eb="24">
      <t>ア</t>
    </rPh>
    <phoneticPr fontId="3"/>
  </si>
  <si>
    <t>育児休業取得日数</t>
    <rPh sb="0" eb="2">
      <t>イクジ</t>
    </rPh>
    <rPh sb="2" eb="4">
      <t>キュウギョウ</t>
    </rPh>
    <rPh sb="4" eb="6">
      <t>シュトク</t>
    </rPh>
    <rPh sb="6" eb="8">
      <t>ニッスウ</t>
    </rPh>
    <phoneticPr fontId="3"/>
  </si>
  <si>
    <t>日</t>
    <rPh sb="0" eb="1">
      <t>ニチ</t>
    </rPh>
    <phoneticPr fontId="3"/>
  </si>
  <si>
    <t>育休181日目</t>
    <rPh sb="0" eb="2">
      <t>イクキュウ</t>
    </rPh>
    <rPh sb="5" eb="7">
      <t>ニチメ</t>
    </rPh>
    <phoneticPr fontId="3"/>
  </si>
  <si>
    <t>週休日除く日数</t>
    <rPh sb="0" eb="2">
      <t>シュウキュウ</t>
    </rPh>
    <rPh sb="2" eb="3">
      <t>ビ</t>
    </rPh>
    <rPh sb="3" eb="4">
      <t>ノゾ</t>
    </rPh>
    <rPh sb="5" eb="7">
      <t>ニッスウ</t>
    </rPh>
    <phoneticPr fontId="3"/>
  </si>
  <si>
    <t>180日以内の日数</t>
    <rPh sb="3" eb="4">
      <t>ニチ</t>
    </rPh>
    <rPh sb="4" eb="6">
      <t>イナイ</t>
    </rPh>
    <rPh sb="7" eb="9">
      <t>ニッスウ</t>
    </rPh>
    <phoneticPr fontId="3"/>
  </si>
  <si>
    <t>181日目以降の日数</t>
    <rPh sb="3" eb="5">
      <t>ニチメ</t>
    </rPh>
    <rPh sb="5" eb="7">
      <t>イコウ</t>
    </rPh>
    <rPh sb="8" eb="10">
      <t>ニッスウ</t>
    </rPh>
    <phoneticPr fontId="3"/>
  </si>
  <si>
    <t>支援手当金の対象となる日数</t>
    <rPh sb="0" eb="2">
      <t>シエン</t>
    </rPh>
    <rPh sb="2" eb="5">
      <t>テアテキン</t>
    </rPh>
    <rPh sb="6" eb="8">
      <t>タイショウ</t>
    </rPh>
    <rPh sb="11" eb="13">
      <t>ニッスウ</t>
    </rPh>
    <phoneticPr fontId="3"/>
  </si>
  <si>
    <r>
      <t xml:space="preserve">支給期限
</t>
    </r>
    <r>
      <rPr>
        <sz val="8"/>
        <color theme="1"/>
        <rFont val="BIZ UDPゴシック"/>
        <family val="3"/>
        <charset val="128"/>
      </rPr>
      <t>（育休開始日から28日）</t>
    </r>
    <rPh sb="0" eb="2">
      <t>シキュウ</t>
    </rPh>
    <rPh sb="2" eb="4">
      <t>キゲン</t>
    </rPh>
    <rPh sb="6" eb="8">
      <t>イクキュウ</t>
    </rPh>
    <rPh sb="8" eb="10">
      <t>カイシ</t>
    </rPh>
    <rPh sb="10" eb="11">
      <t>ビ</t>
    </rPh>
    <rPh sb="15" eb="16">
      <t>ニチ</t>
    </rPh>
    <phoneticPr fontId="3"/>
  </si>
  <si>
    <t>雇用保険法第17条第4項第2号ハに定める額</t>
    <rPh sb="0" eb="2">
      <t>コヨウ</t>
    </rPh>
    <rPh sb="2" eb="5">
      <t>ホケンホウ</t>
    </rPh>
    <rPh sb="5" eb="6">
      <t>ダイ</t>
    </rPh>
    <rPh sb="8" eb="9">
      <t>ジョウ</t>
    </rPh>
    <rPh sb="9" eb="10">
      <t>ダイ</t>
    </rPh>
    <rPh sb="11" eb="12">
      <t>コウ</t>
    </rPh>
    <rPh sb="12" eb="13">
      <t>ダイ</t>
    </rPh>
    <rPh sb="14" eb="15">
      <t>ゴウ</t>
    </rPh>
    <rPh sb="17" eb="18">
      <t>サダ</t>
    </rPh>
    <rPh sb="20" eb="21">
      <t>ガク</t>
    </rPh>
    <phoneticPr fontId="3"/>
  </si>
  <si>
    <t>←毎年8月1日に改訂</t>
    <rPh sb="1" eb="3">
      <t>マイトシ</t>
    </rPh>
    <rPh sb="4" eb="5">
      <t>ガツ</t>
    </rPh>
    <rPh sb="6" eb="7">
      <t>ニチ</t>
    </rPh>
    <rPh sb="8" eb="10">
      <t>カイテイ</t>
    </rPh>
    <phoneticPr fontId="3"/>
  </si>
  <si>
    <t>育児休業手当金の計算</t>
    <rPh sb="0" eb="2">
      <t>イクジ</t>
    </rPh>
    <rPh sb="2" eb="4">
      <t>キュウギョウ</t>
    </rPh>
    <rPh sb="4" eb="7">
      <t>テアテキン</t>
    </rPh>
    <rPh sb="8" eb="10">
      <t>ケイサン</t>
    </rPh>
    <phoneticPr fontId="3"/>
  </si>
  <si>
    <t>支給額：</t>
    <rPh sb="0" eb="3">
      <t>シキュウガク</t>
    </rPh>
    <phoneticPr fontId="3"/>
  </si>
  <si>
    <t>国家公務員（共済組合員。以下「組合員」。）が「国家公務員の育児休業等に関する法律」の規定により育児休業を
した場合、子が１歳に達するまで、その休業をした期間１日につき、育児休業手当金が支給される。</t>
    <rPh sb="0" eb="2">
      <t>コッカ</t>
    </rPh>
    <rPh sb="2" eb="5">
      <t>コウムイン</t>
    </rPh>
    <rPh sb="6" eb="8">
      <t>キョウサイ</t>
    </rPh>
    <rPh sb="8" eb="11">
      <t>クミアイイン</t>
    </rPh>
    <rPh sb="12" eb="14">
      <t>イカ</t>
    </rPh>
    <rPh sb="15" eb="17">
      <t>クミアイ</t>
    </rPh>
    <rPh sb="17" eb="18">
      <t>イン</t>
    </rPh>
    <rPh sb="23" eb="25">
      <t>コッカ</t>
    </rPh>
    <rPh sb="25" eb="28">
      <t>コウムイン</t>
    </rPh>
    <rPh sb="29" eb="31">
      <t>イクジ</t>
    </rPh>
    <rPh sb="31" eb="33">
      <t>キュウギョウ</t>
    </rPh>
    <rPh sb="33" eb="34">
      <t>トウ</t>
    </rPh>
    <rPh sb="35" eb="36">
      <t>カン</t>
    </rPh>
    <rPh sb="38" eb="40">
      <t>ホウリツ</t>
    </rPh>
    <rPh sb="42" eb="44">
      <t>キテイ</t>
    </rPh>
    <rPh sb="47" eb="49">
      <t>イクジ</t>
    </rPh>
    <rPh sb="49" eb="51">
      <t>キュウギョウ</t>
    </rPh>
    <rPh sb="71" eb="73">
      <t>キュウギョウ</t>
    </rPh>
    <rPh sb="76" eb="78">
      <t>キカン</t>
    </rPh>
    <rPh sb="79" eb="80">
      <t>ニチ</t>
    </rPh>
    <rPh sb="84" eb="86">
      <t>イクジ</t>
    </rPh>
    <rPh sb="86" eb="88">
      <t>キュウギョウ</t>
    </rPh>
    <rPh sb="88" eb="91">
      <t>テアテキン</t>
    </rPh>
    <rPh sb="92" eb="94">
      <t>シキュウ</t>
    </rPh>
    <phoneticPr fontId="3"/>
  </si>
  <si>
    <t>育児休業開始から180日目までは、１日につき標準報酬日額の67％、181日目以降は50％が支給される。</t>
    <rPh sb="0" eb="2">
      <t>イクジ</t>
    </rPh>
    <rPh sb="2" eb="4">
      <t>キュウギョウ</t>
    </rPh>
    <rPh sb="4" eb="6">
      <t>カイシ</t>
    </rPh>
    <rPh sb="11" eb="12">
      <t>ニチ</t>
    </rPh>
    <rPh sb="12" eb="13">
      <t>メ</t>
    </rPh>
    <rPh sb="18" eb="19">
      <t>ニチ</t>
    </rPh>
    <rPh sb="22" eb="24">
      <t>ヒョウジュン</t>
    </rPh>
    <rPh sb="24" eb="26">
      <t>ホウシュウ</t>
    </rPh>
    <rPh sb="26" eb="28">
      <t>ニチガク</t>
    </rPh>
    <rPh sb="36" eb="38">
      <t>ニチメ</t>
    </rPh>
    <rPh sb="38" eb="40">
      <t>イコウ</t>
    </rPh>
    <rPh sb="45" eb="47">
      <t>シキュウ</t>
    </rPh>
    <phoneticPr fontId="3"/>
  </si>
  <si>
    <t>報酬の一部が支払われているときは、育児休業手当金との差額だけ支給される。</t>
    <rPh sb="0" eb="2">
      <t>ホウシュウ</t>
    </rPh>
    <rPh sb="3" eb="5">
      <t>イチブ</t>
    </rPh>
    <rPh sb="6" eb="8">
      <t>シハラ</t>
    </rPh>
    <rPh sb="17" eb="19">
      <t>イクジ</t>
    </rPh>
    <rPh sb="19" eb="21">
      <t>キュウギョウ</t>
    </rPh>
    <rPh sb="21" eb="24">
      <t>テアテキン</t>
    </rPh>
    <rPh sb="26" eb="28">
      <t>サガク</t>
    </rPh>
    <rPh sb="30" eb="32">
      <t>シキュウ</t>
    </rPh>
    <phoneticPr fontId="3"/>
  </si>
  <si>
    <t>①　休業開始日～180日の手当金額</t>
    <rPh sb="2" eb="4">
      <t>キュウギョウ</t>
    </rPh>
    <rPh sb="4" eb="6">
      <t>カイシ</t>
    </rPh>
    <rPh sb="6" eb="7">
      <t>ビ</t>
    </rPh>
    <rPh sb="11" eb="12">
      <t>ニチ</t>
    </rPh>
    <rPh sb="13" eb="16">
      <t>テアテキン</t>
    </rPh>
    <rPh sb="16" eb="17">
      <t>ガク</t>
    </rPh>
    <phoneticPr fontId="3"/>
  </si>
  <si>
    <t>計算式</t>
    <rPh sb="0" eb="3">
      <t>ケイサンシキ</t>
    </rPh>
    <phoneticPr fontId="3"/>
  </si>
  <si>
    <t>×</t>
    <phoneticPr fontId="3"/>
  </si>
  <si>
    <t>÷</t>
    <phoneticPr fontId="3"/>
  </si>
  <si>
    <t>A</t>
  </si>
  <si>
    <t>給付日額</t>
    <rPh sb="0" eb="2">
      <t>キュウフ</t>
    </rPh>
    <rPh sb="2" eb="4">
      <t>ニチガク</t>
    </rPh>
    <phoneticPr fontId="3"/>
  </si>
  <si>
    <t>B</t>
    <phoneticPr fontId="3"/>
  </si>
  <si>
    <t>※１円未満切り捨て</t>
    <rPh sb="2" eb="5">
      <t>エンミマン</t>
    </rPh>
    <rPh sb="5" eb="6">
      <t>キ</t>
    </rPh>
    <rPh sb="7" eb="8">
      <t>ス</t>
    </rPh>
    <phoneticPr fontId="3"/>
  </si>
  <si>
    <t>手当金額</t>
    <rPh sb="0" eb="3">
      <t>テアテキン</t>
    </rPh>
    <rPh sb="3" eb="4">
      <t>ガク</t>
    </rPh>
    <phoneticPr fontId="3"/>
  </si>
  <si>
    <t>↑AとBのうち、金額が少ない方</t>
    <rPh sb="8" eb="10">
      <t>キンガク</t>
    </rPh>
    <rPh sb="11" eb="12">
      <t>スク</t>
    </rPh>
    <rPh sb="14" eb="15">
      <t>ホウ</t>
    </rPh>
    <phoneticPr fontId="3"/>
  </si>
  <si>
    <t>②　181日目以降の手当金額</t>
    <rPh sb="5" eb="7">
      <t>ニチメ</t>
    </rPh>
    <rPh sb="7" eb="9">
      <t>イコウ</t>
    </rPh>
    <rPh sb="10" eb="13">
      <t>テアテキン</t>
    </rPh>
    <rPh sb="13" eb="14">
      <t>ガク</t>
    </rPh>
    <phoneticPr fontId="3"/>
  </si>
  <si>
    <t>C</t>
    <phoneticPr fontId="3"/>
  </si>
  <si>
    <t>D</t>
    <phoneticPr fontId="3"/>
  </si>
  <si>
    <t>↑CとDのうち、金額が少ない方</t>
    <rPh sb="8" eb="10">
      <t>キンガク</t>
    </rPh>
    <rPh sb="11" eb="12">
      <t>スク</t>
    </rPh>
    <rPh sb="14" eb="15">
      <t>ホウ</t>
    </rPh>
    <phoneticPr fontId="3"/>
  </si>
  <si>
    <t>育児休業支援手当金の計算</t>
    <rPh sb="0" eb="2">
      <t>イクジ</t>
    </rPh>
    <rPh sb="2" eb="4">
      <t>キュウギョウ</t>
    </rPh>
    <rPh sb="4" eb="6">
      <t>シエン</t>
    </rPh>
    <rPh sb="6" eb="9">
      <t>テアテキン</t>
    </rPh>
    <rPh sb="10" eb="12">
      <t>ケイサン</t>
    </rPh>
    <phoneticPr fontId="3"/>
  </si>
  <si>
    <t>2025年4月1日創設。育児休業手当金と合わせて給付率80％（手取り10割相当が支給）。</t>
    <rPh sb="4" eb="5">
      <t>ネン</t>
    </rPh>
    <rPh sb="6" eb="7">
      <t>ガツ</t>
    </rPh>
    <rPh sb="8" eb="9">
      <t>ニチ</t>
    </rPh>
    <rPh sb="9" eb="11">
      <t>ソウセツ</t>
    </rPh>
    <rPh sb="12" eb="14">
      <t>イクジ</t>
    </rPh>
    <rPh sb="14" eb="16">
      <t>キュウギョウ</t>
    </rPh>
    <rPh sb="16" eb="19">
      <t>テアテキン</t>
    </rPh>
    <rPh sb="20" eb="21">
      <t>ア</t>
    </rPh>
    <rPh sb="24" eb="27">
      <t>キュウフリツ</t>
    </rPh>
    <rPh sb="31" eb="33">
      <t>テド</t>
    </rPh>
    <rPh sb="36" eb="37">
      <t>ワリ</t>
    </rPh>
    <rPh sb="37" eb="39">
      <t>ソウトウ</t>
    </rPh>
    <rPh sb="40" eb="42">
      <t>シキュウ</t>
    </rPh>
    <phoneticPr fontId="3"/>
  </si>
  <si>
    <t>支給要件：</t>
    <rPh sb="0" eb="2">
      <t>シキュウ</t>
    </rPh>
    <rPh sb="2" eb="4">
      <t>ヨウケン</t>
    </rPh>
    <phoneticPr fontId="3"/>
  </si>
  <si>
    <t>①　対象期間内に、育児休業等をした日数が通算して14日以上であるとき</t>
    <rPh sb="2" eb="4">
      <t>タイショウ</t>
    </rPh>
    <rPh sb="6" eb="7">
      <t>ナイ</t>
    </rPh>
    <rPh sb="13" eb="14">
      <t>トウ</t>
    </rPh>
    <rPh sb="17" eb="19">
      <t>ニッスウ</t>
    </rPh>
    <phoneticPr fontId="3"/>
  </si>
  <si>
    <t>②　当該組合員の配偶者が当該育児休業に係る子について配偶者育児休業等をしたとき（当該
   　配偶者が当該子の出生の日から起算して56日を経過する日の翌日までの期間内にした配偶者
 　  育児休業等の日数が通算して14日以上であるときに限る）</t>
    <rPh sb="2" eb="4">
      <t>トウガイ</t>
    </rPh>
    <rPh sb="4" eb="7">
      <t>クミアイイン</t>
    </rPh>
    <rPh sb="8" eb="11">
      <t>ハイグウシャ</t>
    </rPh>
    <rPh sb="12" eb="14">
      <t>トウガイ</t>
    </rPh>
    <rPh sb="14" eb="16">
      <t>イクジ</t>
    </rPh>
    <rPh sb="16" eb="18">
      <t>キュウギョウ</t>
    </rPh>
    <rPh sb="19" eb="20">
      <t>カカ</t>
    </rPh>
    <rPh sb="21" eb="22">
      <t>コ</t>
    </rPh>
    <rPh sb="26" eb="29">
      <t>ハイグウシャ</t>
    </rPh>
    <rPh sb="29" eb="31">
      <t>イクジ</t>
    </rPh>
    <rPh sb="31" eb="33">
      <t>キュウギョウ</t>
    </rPh>
    <rPh sb="33" eb="34">
      <t>トウ</t>
    </rPh>
    <rPh sb="40" eb="42">
      <t>トウガイ</t>
    </rPh>
    <rPh sb="51" eb="53">
      <t>トウガイ</t>
    </rPh>
    <rPh sb="53" eb="54">
      <t>コ</t>
    </rPh>
    <rPh sb="55" eb="57">
      <t>シュッセイ</t>
    </rPh>
    <rPh sb="58" eb="59">
      <t>ヒ</t>
    </rPh>
    <rPh sb="61" eb="63">
      <t>キサン</t>
    </rPh>
    <rPh sb="67" eb="68">
      <t>ニチ</t>
    </rPh>
    <rPh sb="69" eb="71">
      <t>ケイカ</t>
    </rPh>
    <rPh sb="73" eb="74">
      <t>ヒ</t>
    </rPh>
    <rPh sb="75" eb="77">
      <t>ヨクジツ</t>
    </rPh>
    <rPh sb="80" eb="83">
      <t>キカンナイ</t>
    </rPh>
    <rPh sb="86" eb="89">
      <t>ハイグウシャ</t>
    </rPh>
    <rPh sb="100" eb="102">
      <t>ニッスウ</t>
    </rPh>
    <rPh sb="103" eb="105">
      <t>ツウサン</t>
    </rPh>
    <rPh sb="109" eb="110">
      <t>ニチ</t>
    </rPh>
    <rPh sb="110" eb="112">
      <t>イジョウ</t>
    </rPh>
    <rPh sb="118" eb="119">
      <t>カギ</t>
    </rPh>
    <phoneticPr fontId="3"/>
  </si>
  <si>
    <t>対象期間：</t>
    <rPh sb="0" eb="2">
      <t>タイショウ</t>
    </rPh>
    <rPh sb="2" eb="4">
      <t>キカン</t>
    </rPh>
    <phoneticPr fontId="3"/>
  </si>
  <si>
    <t>①　組合員が当該育児休業等に係る子について産後休業をしない（組合員が父親または当該子が
   　養子）場合は、出生の日から56日を経過する日の翌日までの期間</t>
    <rPh sb="2" eb="5">
      <t>クミアイイン</t>
    </rPh>
    <rPh sb="6" eb="8">
      <t>トウガイ</t>
    </rPh>
    <rPh sb="8" eb="10">
      <t>イクジ</t>
    </rPh>
    <rPh sb="10" eb="12">
      <t>キュウギョウ</t>
    </rPh>
    <rPh sb="12" eb="13">
      <t>トウ</t>
    </rPh>
    <rPh sb="14" eb="15">
      <t>カカ</t>
    </rPh>
    <rPh sb="16" eb="17">
      <t>コ</t>
    </rPh>
    <rPh sb="21" eb="23">
      <t>サンゴ</t>
    </rPh>
    <rPh sb="23" eb="25">
      <t>キュウギョウ</t>
    </rPh>
    <rPh sb="30" eb="33">
      <t>クミアイイン</t>
    </rPh>
    <rPh sb="34" eb="36">
      <t>チチオヤ</t>
    </rPh>
    <rPh sb="39" eb="41">
      <t>トウガイ</t>
    </rPh>
    <rPh sb="41" eb="42">
      <t>コ</t>
    </rPh>
    <rPh sb="54" eb="56">
      <t>バアイ</t>
    </rPh>
    <rPh sb="58" eb="60">
      <t>シュッセイ</t>
    </rPh>
    <rPh sb="61" eb="62">
      <t>ヒ</t>
    </rPh>
    <rPh sb="66" eb="67">
      <t>ニチ</t>
    </rPh>
    <rPh sb="68" eb="70">
      <t>ケイカ</t>
    </rPh>
    <rPh sb="72" eb="73">
      <t>ヒ</t>
    </rPh>
    <rPh sb="74" eb="76">
      <t>ヨクジツキカン</t>
    </rPh>
    <phoneticPr fontId="3"/>
  </si>
  <si>
    <t>②　組合員が当該育児休業等に係る子について産後休業をする（母親かつ当該子が実子）場合は、
　   出生の日から起算して112日（出産の予定日前に出生した場合は出産予定日から起算して
　   112日）を経過する日の翌日までの期間</t>
    <rPh sb="2" eb="5">
      <t>クミアイイン</t>
    </rPh>
    <rPh sb="6" eb="8">
      <t>トウガイ</t>
    </rPh>
    <rPh sb="8" eb="10">
      <t>イクジ</t>
    </rPh>
    <rPh sb="10" eb="12">
      <t>キュウギョウ</t>
    </rPh>
    <rPh sb="12" eb="13">
      <t>トウ</t>
    </rPh>
    <rPh sb="14" eb="15">
      <t>カカ</t>
    </rPh>
    <rPh sb="16" eb="17">
      <t>コ</t>
    </rPh>
    <rPh sb="21" eb="23">
      <t>サンゴ</t>
    </rPh>
    <rPh sb="23" eb="25">
      <t>キュウギョウ</t>
    </rPh>
    <rPh sb="29" eb="31">
      <t>ハハオヤ</t>
    </rPh>
    <rPh sb="33" eb="35">
      <t>トウガイ</t>
    </rPh>
    <rPh sb="35" eb="36">
      <t>コ</t>
    </rPh>
    <rPh sb="37" eb="39">
      <t>ジッシ</t>
    </rPh>
    <rPh sb="40" eb="42">
      <t>バアイ</t>
    </rPh>
    <rPh sb="49" eb="51">
      <t>シュッセイ</t>
    </rPh>
    <rPh sb="52" eb="53">
      <t>ヒ</t>
    </rPh>
    <rPh sb="55" eb="57">
      <t>キサン</t>
    </rPh>
    <rPh sb="62" eb="63">
      <t>ニチケイカヒヨクジツキカン</t>
    </rPh>
    <phoneticPr fontId="3"/>
  </si>
  <si>
    <t>なお、以下の場合は配偶者の育児休業（支給要件②）を要件としない。</t>
    <rPh sb="3" eb="5">
      <t>イカ</t>
    </rPh>
    <rPh sb="6" eb="8">
      <t>バアイ</t>
    </rPh>
    <rPh sb="9" eb="12">
      <t>ハイグウシャ</t>
    </rPh>
    <rPh sb="13" eb="15">
      <t>イクジ</t>
    </rPh>
    <rPh sb="15" eb="17">
      <t>キュウギョウ</t>
    </rPh>
    <rPh sb="18" eb="22">
      <t>シキュウヨウケン</t>
    </rPh>
    <rPh sb="25" eb="27">
      <t>ヨウケン</t>
    </rPh>
    <phoneticPr fontId="3"/>
  </si>
  <si>
    <t>・配偶者がいない
・配偶者が被保険者の子と法律上の親子関係がない
・配偶者が無業者
・配偶者が自営業者やフリーランスなど雇用される労働者でない
・配偶者が産後休業中
・その他理由で配偶者が育児休業を取得できない</t>
    <rPh sb="19" eb="20">
      <t>コ</t>
    </rPh>
    <phoneticPr fontId="3"/>
  </si>
  <si>
    <t>　</t>
    <phoneticPr fontId="3"/>
  </si>
  <si>
    <t>　※　支給要件に該当するか否かはご所属の庶務担当等にご確認ください。</t>
    <phoneticPr fontId="3"/>
  </si>
  <si>
    <t>　　　</t>
    <phoneticPr fontId="3"/>
  </si>
  <si>
    <t>E</t>
    <phoneticPr fontId="3"/>
  </si>
  <si>
    <t xml:space="preserve">        </t>
    <phoneticPr fontId="3"/>
  </si>
  <si>
    <t>F</t>
    <phoneticPr fontId="3"/>
  </si>
  <si>
    <t>↑EとFのうち、金額が少ない方</t>
    <rPh sb="8" eb="10">
      <t>キンガク</t>
    </rPh>
    <rPh sb="11" eb="12">
      <t>スク</t>
    </rPh>
    <rPh sb="14" eb="15">
      <t>ホウ</t>
    </rPh>
    <phoneticPr fontId="3"/>
  </si>
  <si>
    <t>育児時短勤務手当金</t>
    <rPh sb="0" eb="2">
      <t>イクジ</t>
    </rPh>
    <rPh sb="2" eb="4">
      <t>ジタン</t>
    </rPh>
    <rPh sb="4" eb="6">
      <t>キンム</t>
    </rPh>
    <rPh sb="6" eb="8">
      <t>テアテ</t>
    </rPh>
    <rPh sb="8" eb="9">
      <t>キン</t>
    </rPh>
    <phoneticPr fontId="3"/>
  </si>
  <si>
    <t>2025年4月1日創設。２歳に満たない子を養育するため勤務時間を短縮する育児短時間勤務または
育児時間をした場合、支給対象月について育児時短勤務手当が支給される。</t>
    <rPh sb="4" eb="5">
      <t>ネン</t>
    </rPh>
    <rPh sb="6" eb="7">
      <t>ガツ</t>
    </rPh>
    <rPh sb="8" eb="9">
      <t>ニチ</t>
    </rPh>
    <rPh sb="9" eb="11">
      <t>ソウセツ</t>
    </rPh>
    <rPh sb="13" eb="14">
      <t>サイ</t>
    </rPh>
    <rPh sb="15" eb="16">
      <t>ミ</t>
    </rPh>
    <rPh sb="19" eb="20">
      <t>コ</t>
    </rPh>
    <rPh sb="21" eb="23">
      <t>ヨウイク</t>
    </rPh>
    <rPh sb="27" eb="29">
      <t>キンム</t>
    </rPh>
    <rPh sb="29" eb="31">
      <t>ジカン</t>
    </rPh>
    <rPh sb="32" eb="34">
      <t>タンシュク</t>
    </rPh>
    <rPh sb="36" eb="38">
      <t>イクジ</t>
    </rPh>
    <rPh sb="38" eb="41">
      <t>タンジカン</t>
    </rPh>
    <rPh sb="41" eb="43">
      <t>キンム</t>
    </rPh>
    <rPh sb="47" eb="49">
      <t>イクジ</t>
    </rPh>
    <rPh sb="49" eb="51">
      <t>ジカン</t>
    </rPh>
    <rPh sb="54" eb="56">
      <t>バアイ</t>
    </rPh>
    <rPh sb="57" eb="59">
      <t>シキュウ</t>
    </rPh>
    <rPh sb="59" eb="61">
      <t>タイショウ</t>
    </rPh>
    <rPh sb="61" eb="62">
      <t>ツキ</t>
    </rPh>
    <rPh sb="66" eb="68">
      <t>イクジ</t>
    </rPh>
    <rPh sb="68" eb="70">
      <t>ジタン</t>
    </rPh>
    <rPh sb="70" eb="72">
      <t>キンム</t>
    </rPh>
    <rPh sb="72" eb="74">
      <t>テアテ</t>
    </rPh>
    <rPh sb="75" eb="77">
      <t>シキュウ</t>
    </rPh>
    <phoneticPr fontId="3"/>
  </si>
  <si>
    <t>具体的には、育児時短勤務時に支払われた（減収後の）報酬の最大10％相当が支給される。</t>
    <rPh sb="0" eb="3">
      <t>グタイテキ</t>
    </rPh>
    <rPh sb="6" eb="8">
      <t>イクジ</t>
    </rPh>
    <rPh sb="8" eb="10">
      <t>ジタン</t>
    </rPh>
    <rPh sb="10" eb="12">
      <t>キンム</t>
    </rPh>
    <rPh sb="12" eb="13">
      <t>ジ</t>
    </rPh>
    <rPh sb="14" eb="16">
      <t>シハラ</t>
    </rPh>
    <rPh sb="15" eb="16">
      <t>ハラ</t>
    </rPh>
    <rPh sb="20" eb="22">
      <t>ゲンシュウ</t>
    </rPh>
    <rPh sb="22" eb="23">
      <t>ゴ</t>
    </rPh>
    <rPh sb="25" eb="27">
      <t>ホウシュウ</t>
    </rPh>
    <rPh sb="28" eb="30">
      <t>サイダイ</t>
    </rPh>
    <rPh sb="33" eb="35">
      <t>ソウトウ</t>
    </rPh>
    <rPh sb="36" eb="38">
      <t>シキュウ</t>
    </rPh>
    <phoneticPr fontId="3"/>
  </si>
  <si>
    <t>支給額の考え方：</t>
    <rPh sb="0" eb="2">
      <t>シキュウ</t>
    </rPh>
    <rPh sb="2" eb="3">
      <t>ガク</t>
    </rPh>
    <rPh sb="4" eb="5">
      <t>カンガ</t>
    </rPh>
    <rPh sb="6" eb="7">
      <t>カタ</t>
    </rPh>
    <phoneticPr fontId="3"/>
  </si>
  <si>
    <t>支給対象月に支払われた報酬の額に下記①②を定める率のいずれかを乗じて得た額を支給。</t>
    <rPh sb="0" eb="2">
      <t>シキュウ</t>
    </rPh>
    <rPh sb="2" eb="5">
      <t>タイショウツキ</t>
    </rPh>
    <rPh sb="6" eb="8">
      <t>シハラ</t>
    </rPh>
    <rPh sb="11" eb="13">
      <t>ホウシュウ</t>
    </rPh>
    <rPh sb="14" eb="15">
      <t>ガク</t>
    </rPh>
    <rPh sb="16" eb="18">
      <t>カキ</t>
    </rPh>
    <rPh sb="21" eb="22">
      <t>サダ</t>
    </rPh>
    <rPh sb="24" eb="25">
      <t>リツ</t>
    </rPh>
    <rPh sb="31" eb="32">
      <t>ジョウ</t>
    </rPh>
    <rPh sb="34" eb="35">
      <t>エ</t>
    </rPh>
    <rPh sb="36" eb="37">
      <t>ガク</t>
    </rPh>
    <rPh sb="38" eb="40">
      <t>シキュウ</t>
    </rPh>
    <phoneticPr fontId="3"/>
  </si>
  <si>
    <t>なお、次の①～⑤のいずれかに該当する場合は支給されない。</t>
    <rPh sb="3" eb="4">
      <t>ツギ</t>
    </rPh>
    <rPh sb="14" eb="16">
      <t>ガイトウ</t>
    </rPh>
    <rPh sb="18" eb="20">
      <t>バアイ</t>
    </rPh>
    <rPh sb="21" eb="23">
      <t>シキュウ</t>
    </rPh>
    <phoneticPr fontId="3"/>
  </si>
  <si>
    <t>①　月の途中で組合員の資格を取得または喪失した場合</t>
    <rPh sb="2" eb="3">
      <t>ツキ</t>
    </rPh>
    <rPh sb="4" eb="6">
      <t>トチュウ</t>
    </rPh>
    <rPh sb="7" eb="10">
      <t>クミアイイン</t>
    </rPh>
    <rPh sb="11" eb="13">
      <t>シカク</t>
    </rPh>
    <rPh sb="14" eb="16">
      <t>シュトク</t>
    </rPh>
    <rPh sb="19" eb="21">
      <t>ソウシツ</t>
    </rPh>
    <rPh sb="23" eb="25">
      <t>バアイ</t>
    </rPh>
    <phoneticPr fontId="3"/>
  </si>
  <si>
    <t>②　支給対象月において育児休業手当金または介護休業手当金の支給を受けることができる
　　 休業をしている場合</t>
    <phoneticPr fontId="3"/>
  </si>
  <si>
    <t>③　支給対象月に支払われた報酬の額が、育児時短勤務を開始した日の属する月における
     標準報酬月額の100％以上であるとき</t>
    <phoneticPr fontId="3"/>
  </si>
  <si>
    <r>
      <t>④　支給対象月に支払われた報酬の額が、支給限度額</t>
    </r>
    <r>
      <rPr>
        <sz val="9"/>
        <color theme="1"/>
        <rFont val="BIZ UDPゴシック"/>
        <family val="3"/>
        <charset val="128"/>
      </rPr>
      <t>（471,393円）</t>
    </r>
    <r>
      <rPr>
        <sz val="11"/>
        <color theme="1"/>
        <rFont val="BIZ UDPゴシック"/>
        <family val="3"/>
        <charset val="128"/>
      </rPr>
      <t>以上であるとき</t>
    </r>
    <rPh sb="32" eb="33">
      <t>エン</t>
    </rPh>
    <phoneticPr fontId="3"/>
  </si>
  <si>
    <r>
      <t>⑤　算定した支給額が最低限度額</t>
    </r>
    <r>
      <rPr>
        <sz val="9"/>
        <color theme="1"/>
        <rFont val="BIZ UDPゴシック"/>
        <family val="3"/>
        <charset val="128"/>
      </rPr>
      <t>（2,411円）</t>
    </r>
    <r>
      <rPr>
        <sz val="11"/>
        <color theme="1"/>
        <rFont val="BIZ UDPゴシック"/>
        <family val="3"/>
        <charset val="128"/>
      </rPr>
      <t>未満である場合</t>
    </r>
    <rPh sb="21" eb="22">
      <t>エン</t>
    </rPh>
    <phoneticPr fontId="3"/>
  </si>
  <si>
    <t>　※１　国家公務員共済組合法施行規則第111条の４第３項。</t>
    <rPh sb="4" eb="6">
      <t>コッカ</t>
    </rPh>
    <rPh sb="6" eb="9">
      <t>コウムイン</t>
    </rPh>
    <rPh sb="9" eb="11">
      <t>キョウサイ</t>
    </rPh>
    <rPh sb="11" eb="14">
      <t>クミアイホウ</t>
    </rPh>
    <rPh sb="14" eb="16">
      <t>セコウ</t>
    </rPh>
    <rPh sb="16" eb="18">
      <t>キソク</t>
    </rPh>
    <rPh sb="18" eb="19">
      <t>ダイ</t>
    </rPh>
    <rPh sb="22" eb="23">
      <t>ジョウ</t>
    </rPh>
    <rPh sb="25" eb="26">
      <t>ダイ</t>
    </rPh>
    <rPh sb="27" eb="28">
      <t>コウ</t>
    </rPh>
    <phoneticPr fontId="3"/>
  </si>
  <si>
    <t>　※２　ご自身が支給要件に該当するか、また、支給額についてはご所属の庶務担当等にご相談ください。</t>
    <rPh sb="5" eb="7">
      <t>ジシン</t>
    </rPh>
    <rPh sb="8" eb="10">
      <t>シキュウ</t>
    </rPh>
    <rPh sb="10" eb="12">
      <t>ヨウケン</t>
    </rPh>
    <rPh sb="13" eb="15">
      <t>ガイトウ</t>
    </rPh>
    <rPh sb="22" eb="25">
      <t>シキュウガク</t>
    </rPh>
    <rPh sb="31" eb="33">
      <t>ショゾク</t>
    </rPh>
    <rPh sb="34" eb="36">
      <t>ショム</t>
    </rPh>
    <rPh sb="36" eb="38">
      <t>タントウ</t>
    </rPh>
    <rPh sb="38" eb="39">
      <t>トウ</t>
    </rPh>
    <rPh sb="41" eb="43">
      <t>ソウダン</t>
    </rPh>
    <phoneticPr fontId="3"/>
  </si>
  <si>
    <t>共済掛金等の免除</t>
    <rPh sb="0" eb="2">
      <t>キョウサイ</t>
    </rPh>
    <rPh sb="2" eb="3">
      <t>カ</t>
    </rPh>
    <rPh sb="3" eb="4">
      <t>キン</t>
    </rPh>
    <rPh sb="4" eb="5">
      <t>トウ</t>
    </rPh>
    <rPh sb="6" eb="8">
      <t>メンジョ</t>
    </rPh>
    <phoneticPr fontId="3"/>
  </si>
  <si>
    <t>申出により、次の区分に応じた月の共済掛金等が免除される。</t>
    <rPh sb="0" eb="1">
      <t>モウ</t>
    </rPh>
    <rPh sb="1" eb="2">
      <t>デ</t>
    </rPh>
    <rPh sb="6" eb="7">
      <t>ツギ</t>
    </rPh>
    <rPh sb="8" eb="10">
      <t>クブン</t>
    </rPh>
    <rPh sb="11" eb="12">
      <t>オウ</t>
    </rPh>
    <rPh sb="14" eb="15">
      <t>ツキ</t>
    </rPh>
    <phoneticPr fontId="3"/>
  </si>
  <si>
    <t>①　育児休業開始日が属する月と終了日の翌日が属する月とが異なる場合</t>
    <phoneticPr fontId="3"/>
  </si>
  <si>
    <t>　→開始日の属する月から終了日の翌日が属する月の前月までの月</t>
    <phoneticPr fontId="3"/>
  </si>
  <si>
    <t>②　育児休業開始日が属する月と終了日の翌日が属する月とが同一であり、育児休業日数が14日以上である場合</t>
    <phoneticPr fontId="3"/>
  </si>
  <si>
    <t>　→当該月</t>
    <phoneticPr fontId="3"/>
  </si>
  <si>
    <t>また、期末手当等の支給月の末日を含んで連続した1か月を超える育児休業等を取得した場合に限り、
標準期末手当等の額にかかる掛金等が免除される。</t>
    <rPh sb="3" eb="5">
      <t>キマツ</t>
    </rPh>
    <rPh sb="5" eb="7">
      <t>テアテ</t>
    </rPh>
    <rPh sb="7" eb="8">
      <t>ナド</t>
    </rPh>
    <rPh sb="9" eb="11">
      <t>シキュウ</t>
    </rPh>
    <rPh sb="11" eb="12">
      <t>ツキ</t>
    </rPh>
    <rPh sb="13" eb="15">
      <t>マツジツ</t>
    </rPh>
    <rPh sb="16" eb="17">
      <t>フク</t>
    </rPh>
    <rPh sb="19" eb="21">
      <t>レンゾク</t>
    </rPh>
    <rPh sb="25" eb="26">
      <t>ゲツ</t>
    </rPh>
    <rPh sb="27" eb="28">
      <t>コ</t>
    </rPh>
    <rPh sb="30" eb="32">
      <t>イクジ</t>
    </rPh>
    <rPh sb="32" eb="34">
      <t>キュウギョウ</t>
    </rPh>
    <rPh sb="34" eb="35">
      <t>トウ</t>
    </rPh>
    <rPh sb="36" eb="38">
      <t>シュトク</t>
    </rPh>
    <rPh sb="40" eb="42">
      <t>バアイ</t>
    </rPh>
    <rPh sb="43" eb="44">
      <t>カギ</t>
    </rPh>
    <rPh sb="47" eb="49">
      <t>ヒョウジュン</t>
    </rPh>
    <rPh sb="49" eb="51">
      <t>キマツ</t>
    </rPh>
    <rPh sb="51" eb="53">
      <t>テアテ</t>
    </rPh>
    <rPh sb="53" eb="54">
      <t>トウ</t>
    </rPh>
    <rPh sb="55" eb="56">
      <t>ガク</t>
    </rPh>
    <rPh sb="60" eb="61">
      <t>カ</t>
    </rPh>
    <rPh sb="61" eb="62">
      <t>キン</t>
    </rPh>
    <rPh sb="62" eb="63">
      <t>トウ</t>
    </rPh>
    <rPh sb="64" eb="66">
      <t>メンジョ</t>
    </rPh>
    <phoneticPr fontId="3"/>
  </si>
  <si>
    <t>　※　詳細については、ご所属の庶務担当等にご相談ください。</t>
    <rPh sb="3" eb="5">
      <t>ショウサイ</t>
    </rPh>
    <rPh sb="12" eb="14">
      <t>ショゾク</t>
    </rPh>
    <rPh sb="15" eb="17">
      <t>ショム</t>
    </rPh>
    <rPh sb="17" eb="19">
      <t>タントウ</t>
    </rPh>
    <rPh sb="19" eb="20">
      <t>トウ</t>
    </rPh>
    <rPh sb="22" eb="24">
      <t>ソウダン</t>
    </rPh>
    <phoneticPr fontId="3"/>
  </si>
  <si>
    <t xml:space="preserve">☆ </t>
    <phoneticPr fontId="3"/>
  </si>
  <si>
    <t>標準報酬月額（短期）</t>
    <rPh sb="0" eb="2">
      <t>ヒョウジュン</t>
    </rPh>
    <rPh sb="2" eb="4">
      <t>ホウシュウ</t>
    </rPh>
    <rPh sb="4" eb="5">
      <t>ツキ</t>
    </rPh>
    <rPh sb="5" eb="6">
      <t>ガク</t>
    </rPh>
    <rPh sb="7" eb="9">
      <t>タンキ</t>
    </rPh>
    <phoneticPr fontId="3"/>
  </si>
  <si>
    <r>
      <t xml:space="preserve">標準報酬日額
</t>
    </r>
    <r>
      <rPr>
        <sz val="8"/>
        <color theme="1"/>
        <rFont val="BIZ UDPゴシック"/>
        <family val="3"/>
        <charset val="128"/>
      </rPr>
      <t>（標準報酬月額の1／22相当）</t>
    </r>
    <rPh sb="0" eb="2">
      <t>ヒョウジュン</t>
    </rPh>
    <rPh sb="2" eb="4">
      <t>ホウシュウ</t>
    </rPh>
    <rPh sb="4" eb="6">
      <t>ニチガク</t>
    </rPh>
    <rPh sb="8" eb="10">
      <t>ヒョウジュン</t>
    </rPh>
    <rPh sb="10" eb="12">
      <t>ホウシュウ</t>
    </rPh>
    <rPh sb="12" eb="14">
      <t>ゲツガク</t>
    </rPh>
    <rPh sb="19" eb="21">
      <t>ソウトウ</t>
    </rPh>
    <phoneticPr fontId="3"/>
  </si>
  <si>
    <t>※180日、28日のカウントは週休日を含むものの、給付は週休日を除いた日数で計算される。</t>
    <phoneticPr fontId="3"/>
  </si>
  <si>
    <t>赤太枠内（育児休業開始日、終了日、標準報酬月額）を入力してください。
※育児休業開始日及び終了日は、西暦（YYYY/MM/DD）で日付を入力、標準報酬月額は、半角数字で金額を入力してください。</t>
    <rPh sb="0" eb="1">
      <t>アカ</t>
    </rPh>
    <rPh sb="1" eb="4">
      <t>フトワクナイ</t>
    </rPh>
    <rPh sb="5" eb="7">
      <t>イクジ</t>
    </rPh>
    <rPh sb="7" eb="9">
      <t>キュウギョウ</t>
    </rPh>
    <rPh sb="9" eb="12">
      <t>カイシビ</t>
    </rPh>
    <rPh sb="13" eb="16">
      <t>シュウリョウビ</t>
    </rPh>
    <rPh sb="17" eb="19">
      <t>ヒョウジュン</t>
    </rPh>
    <rPh sb="19" eb="21">
      <t>ホウシュウ</t>
    </rPh>
    <rPh sb="21" eb="23">
      <t>ゲツガク</t>
    </rPh>
    <rPh sb="25" eb="27">
      <t>ニュウリョク</t>
    </rPh>
    <rPh sb="36" eb="43">
      <t>イクジキュウギョウカイシビ</t>
    </rPh>
    <rPh sb="43" eb="44">
      <t>オヨ</t>
    </rPh>
    <rPh sb="45" eb="48">
      <t>シュウリョウビ</t>
    </rPh>
    <rPh sb="50" eb="52">
      <t>セイレキ</t>
    </rPh>
    <rPh sb="65" eb="67">
      <t>ヒヅケ</t>
    </rPh>
    <rPh sb="68" eb="70">
      <t>ニュウリョク</t>
    </rPh>
    <rPh sb="71" eb="75">
      <t>ヒョウジュンホウシュウ</t>
    </rPh>
    <rPh sb="75" eb="76">
      <t>ツキ</t>
    </rPh>
    <rPh sb="76" eb="77">
      <t>ガク</t>
    </rPh>
    <rPh sb="79" eb="83">
      <t>ハンカクスウジ</t>
    </rPh>
    <rPh sb="84" eb="86">
      <t>キンガク</t>
    </rPh>
    <rPh sb="87" eb="89">
      <t>ニュウリョク</t>
    </rPh>
    <phoneticPr fontId="3"/>
  </si>
  <si>
    <t>具体的には、支給要件①及び②のいずれにも該当する場合、28日（うち週休日を除く）を上限として標準報酬日額の13％が支給される。</t>
    <rPh sb="33" eb="35">
      <t>シュウキュウ</t>
    </rPh>
    <rPh sb="35" eb="36">
      <t>ビ</t>
    </rPh>
    <rPh sb="37" eb="38">
      <t>ノゾ</t>
    </rPh>
    <phoneticPr fontId="3"/>
  </si>
  <si>
    <t>①　当該報酬の額が、育児時短勤務を開始した日の属する月における標準報酬月額の90／100に相当
   　する額未満であるとき、10／100を乗じて得た額</t>
    <rPh sb="2" eb="4">
      <t>トウガイ</t>
    </rPh>
    <rPh sb="4" eb="6">
      <t>ホウシュウ</t>
    </rPh>
    <rPh sb="7" eb="8">
      <t>ガク</t>
    </rPh>
    <rPh sb="10" eb="12">
      <t>イクジ</t>
    </rPh>
    <rPh sb="12" eb="14">
      <t>ジタン</t>
    </rPh>
    <rPh sb="14" eb="16">
      <t>キンム</t>
    </rPh>
    <rPh sb="17" eb="19">
      <t>カイシ</t>
    </rPh>
    <rPh sb="21" eb="22">
      <t>ヒ</t>
    </rPh>
    <rPh sb="23" eb="24">
      <t>ゾク</t>
    </rPh>
    <rPh sb="26" eb="27">
      <t>ツキ</t>
    </rPh>
    <rPh sb="31" eb="35">
      <t>ヒョウジュンホウシュウ</t>
    </rPh>
    <rPh sb="35" eb="37">
      <t>ゲツガク</t>
    </rPh>
    <rPh sb="45" eb="47">
      <t>ソウトウ</t>
    </rPh>
    <rPh sb="54" eb="55">
      <t>ガク</t>
    </rPh>
    <rPh sb="55" eb="57">
      <t>ミマンジョウエガク</t>
    </rPh>
    <phoneticPr fontId="3"/>
  </si>
  <si>
    <r>
      <t>②　当該報酬の額が、育児時短勤務を開始した日の属する月における標準報酬月額の90／100を
　　 超えるとき、90／100を超える大きさの程度に応じ、10／100から一定の割合で逓減する様に
　　 財務省令</t>
    </r>
    <r>
      <rPr>
        <sz val="8"/>
        <color theme="1"/>
        <rFont val="BIZ UDPゴシック"/>
        <family val="3"/>
        <charset val="128"/>
      </rPr>
      <t>（※１）</t>
    </r>
    <r>
      <rPr>
        <sz val="11"/>
        <color theme="1"/>
        <rFont val="BIZ UDPゴシック"/>
        <family val="3"/>
        <charset val="128"/>
      </rPr>
      <t>で定める率を乗じて得た額</t>
    </r>
    <rPh sb="2" eb="4">
      <t>トウガイ</t>
    </rPh>
    <rPh sb="4" eb="6">
      <t>ホウシュウ</t>
    </rPh>
    <rPh sb="7" eb="8">
      <t>ガク</t>
    </rPh>
    <rPh sb="10" eb="12">
      <t>イクジ</t>
    </rPh>
    <rPh sb="12" eb="14">
      <t>ジタン</t>
    </rPh>
    <rPh sb="14" eb="16">
      <t>キンム</t>
    </rPh>
    <rPh sb="17" eb="19">
      <t>カイシ</t>
    </rPh>
    <rPh sb="21" eb="22">
      <t>ヒ</t>
    </rPh>
    <rPh sb="23" eb="24">
      <t>ゾク</t>
    </rPh>
    <rPh sb="26" eb="27">
      <t>ツキ</t>
    </rPh>
    <rPh sb="31" eb="35">
      <t>ヒョウジュンホウシュウ</t>
    </rPh>
    <rPh sb="35" eb="37">
      <t>ゲツガク</t>
    </rPh>
    <rPh sb="49" eb="50">
      <t>コ</t>
    </rPh>
    <rPh sb="62" eb="63">
      <t>コ</t>
    </rPh>
    <rPh sb="65" eb="66">
      <t>オオ</t>
    </rPh>
    <rPh sb="69" eb="71">
      <t>テイド</t>
    </rPh>
    <rPh sb="72" eb="73">
      <t>オウ</t>
    </rPh>
    <rPh sb="83" eb="85">
      <t>イッテイ</t>
    </rPh>
    <rPh sb="86" eb="88">
      <t>ワリアイ</t>
    </rPh>
    <rPh sb="89" eb="91">
      <t>テイゲン</t>
    </rPh>
    <rPh sb="93" eb="94">
      <t>ヨウ</t>
    </rPh>
    <rPh sb="99" eb="102">
      <t>ザイムショウ</t>
    </rPh>
    <rPh sb="102" eb="103">
      <t>レイ</t>
    </rPh>
    <rPh sb="108" eb="109">
      <t>サダ</t>
    </rPh>
    <rPh sb="111" eb="112">
      <t>リツ</t>
    </rPh>
    <rPh sb="113" eb="114">
      <t>ジョウ</t>
    </rPh>
    <rPh sb="116" eb="117">
      <t>エ</t>
    </rPh>
    <rPh sb="118" eb="119">
      <t>ガク</t>
    </rPh>
    <phoneticPr fontId="3"/>
  </si>
  <si>
    <t>育児休業終了時の標準報酬月額</t>
    <rPh sb="12" eb="14">
      <t>ゲツガク</t>
    </rPh>
    <phoneticPr fontId="3"/>
  </si>
  <si>
    <t>申出により、育児休業終了日の翌日が属する月以後３月間の報酬に基づいて、標準報酬月額が改定される。</t>
    <rPh sb="39" eb="41">
      <t>ゲツガク</t>
    </rPh>
    <phoneticPr fontId="3"/>
  </si>
  <si>
    <t>手当金計算用シートは、育児休業の取得期間等に応じて国家公務員（共済組合員）に支給される「育児休業手当金」及び「育児休業支援手当金」について、その支給額を試算するものです。
併せて、育児休業中や復帰後の収入等に繋がる育児時短勤務手当金の支給要件や共済掛金等の免除要件を紹介しております。
育児休業中の収入の変化を把握するための一助としてご活用ください。</t>
    <rPh sb="0" eb="3">
      <t>テアテキン</t>
    </rPh>
    <rPh sb="3" eb="5">
      <t>ケイサン</t>
    </rPh>
    <rPh sb="5" eb="6">
      <t>ヨウ</t>
    </rPh>
    <rPh sb="16" eb="18">
      <t>シュトク</t>
    </rPh>
    <rPh sb="18" eb="20">
      <t>キカン</t>
    </rPh>
    <rPh sb="20" eb="21">
      <t>トウ</t>
    </rPh>
    <rPh sb="22" eb="23">
      <t>オウ</t>
    </rPh>
    <rPh sb="25" eb="27">
      <t>コッカ</t>
    </rPh>
    <rPh sb="27" eb="30">
      <t>コウムイン</t>
    </rPh>
    <rPh sb="31" eb="33">
      <t>キョウサイ</t>
    </rPh>
    <rPh sb="33" eb="36">
      <t>クミアイイン</t>
    </rPh>
    <rPh sb="52" eb="53">
      <t>オヨ</t>
    </rPh>
    <rPh sb="72" eb="75">
      <t>シキュウガク</t>
    </rPh>
    <rPh sb="76" eb="78">
      <t>シサン</t>
    </rPh>
    <rPh sb="86" eb="87">
      <t>アワ</t>
    </rPh>
    <rPh sb="96" eb="99">
      <t>フッキゴ</t>
    </rPh>
    <rPh sb="100" eb="102">
      <t>シュウニュウ</t>
    </rPh>
    <rPh sb="102" eb="103">
      <t>トウ</t>
    </rPh>
    <rPh sb="104" eb="105">
      <t>ツナ</t>
    </rPh>
    <rPh sb="117" eb="121">
      <t>シキュウヨウケン</t>
    </rPh>
    <rPh sb="122" eb="124">
      <t>キョウサイ</t>
    </rPh>
    <rPh sb="124" eb="125">
      <t>カ</t>
    </rPh>
    <rPh sb="125" eb="126">
      <t>キン</t>
    </rPh>
    <rPh sb="126" eb="127">
      <t>トウ</t>
    </rPh>
    <rPh sb="128" eb="130">
      <t>メンジョ</t>
    </rPh>
    <rPh sb="130" eb="132">
      <t>ヨウケン</t>
    </rPh>
    <rPh sb="133" eb="135">
      <t>ショウカイ</t>
    </rPh>
    <rPh sb="145" eb="146">
      <t>ジ</t>
    </rPh>
    <rPh sb="147" eb="148">
      <t>ギョウ</t>
    </rPh>
    <rPh sb="148" eb="149">
      <t>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</si>
</sst>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2"/>
      <charset val="128"/>
      <scheme val="minor"/>
    </font>
    <font>
      <sz val="11"/>
      <color theme="1"/>
      <name val="BIZ UDPゴシック"/>
      <family val="3"/>
      <charset val="128"/>
    </font>
    <font>
      <sz val="6"/>
      <name val="游ゴシック"/>
      <family val="2"/>
      <charset val="128"/>
      <scheme val="minor"/>
    </font>
    <font>
      <sz val="11"/>
      <color rgb="FFFF0000"/>
      <name val="BIZ UDPゴシック"/>
      <family val="3"/>
      <charset val="128"/>
    </font>
    <font>
      <sz val="8"/>
      <color theme="1"/>
      <name val="BIZ UDPゴシック"/>
      <family val="3"/>
      <charset val="128"/>
    </font>
    <font>
      <sz val="11"/>
      <name val="BIZ UDPゴシック"/>
      <family val="3"/>
      <charset val="128"/>
    </font>
    <font>
      <sz val="10"/>
      <color theme="1"/>
      <name val="BIZ UDPゴシック"/>
      <family val="3"/>
      <charset val="128"/>
    </font>
    <font>
      <b/>
      <sz val="11"/>
      <color theme="1"/>
      <name val="BIZ UDPゴシック"/>
      <family val="3"/>
      <charset val="128"/>
    </font>
    <font>
      <sz val="9"/>
      <color theme="1"/>
      <name val="BIZ UDPゴシック"/>
      <family val="3"/>
      <charset val="128"/>
    </font>
    <font>
      <b/>
      <sz val="11"/>
      <name val="BIZ UDPゴシック"/>
      <family val="3"/>
      <charset val="128"/>
    </font>
    <font>
      <u/>
      <sz val="11"/>
      <color theme="10"/>
      <name val="游ゴシック"/>
      <family val="2"/>
      <charset val="128"/>
      <scheme val="minor"/>
    </font>
    <font>
      <sz val="11"/>
      <color rgb="FFFF0000"/>
      <name val="游ゴシック"/>
      <family val="2"/>
      <charset val="128"/>
      <scheme val="minor"/>
    </font>
    <font>
      <strike/>
      <sz val="11"/>
      <color rgb="FFFF0000"/>
      <name val="BIZ UDPゴシック"/>
      <family val="3"/>
      <charset val="128"/>
    </font>
    <font>
      <strike/>
      <sz val="11"/>
      <color theme="1"/>
      <name val="BIZ UDPゴシック"/>
      <family val="3"/>
      <charset val="128"/>
    </font>
    <font>
      <sz val="10"/>
      <name val="BIZ UDPゴシック"/>
      <family val="3"/>
      <charset val="128"/>
    </font>
  </fonts>
  <fills count="7">
    <fill>
      <patternFill patternType="none"/>
    </fill>
    <fill>
      <patternFill patternType="gray125"/>
    </fill>
    <fill>
      <patternFill patternType="solid">
        <fgColor rgb="FFFFC0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s>
  <borders count="7">
    <border>
      <left/>
      <right/>
      <top/>
      <bottom/>
      <diagonal/>
    </border>
    <border>
      <left/>
      <right/>
      <top/>
      <bottom style="double">
        <color indexed="64"/>
      </bottom>
      <diagonal/>
    </border>
    <border>
      <left/>
      <right/>
      <top/>
      <bottom style="thin">
        <color indexed="64"/>
      </bottom>
      <diagonal/>
    </border>
    <border>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57">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shrinkToFit="1"/>
    </xf>
    <xf numFmtId="0" fontId="2" fillId="0" borderId="0" xfId="0" applyFont="1">
      <alignment vertical="center"/>
    </xf>
    <xf numFmtId="0" fontId="2" fillId="0" borderId="0" xfId="0" applyFont="1" applyAlignment="1">
      <alignment horizontal="left" vertical="center" wrapText="1"/>
    </xf>
    <xf numFmtId="0" fontId="2" fillId="0" borderId="0" xfId="0" applyFont="1" applyAlignment="1">
      <alignment horizontal="center" vertical="center" shrinkToFit="1"/>
    </xf>
    <xf numFmtId="38" fontId="2" fillId="0" borderId="0" xfId="1" applyFont="1" applyFill="1" applyProtection="1">
      <alignment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38" fontId="9" fillId="0" borderId="0" xfId="1" applyFont="1" applyAlignment="1" applyProtection="1">
      <alignment vertical="center" shrinkToFit="1"/>
    </xf>
    <xf numFmtId="0" fontId="7" fillId="0" borderId="0" xfId="0" applyFont="1" applyAlignment="1">
      <alignment vertical="center" wrapText="1"/>
    </xf>
    <xf numFmtId="0" fontId="7" fillId="0" borderId="0" xfId="0" applyFont="1" applyAlignment="1">
      <alignment horizontal="left" vertical="center"/>
    </xf>
    <xf numFmtId="0" fontId="6" fillId="0" borderId="0" xfId="0" applyFont="1">
      <alignment vertical="center"/>
    </xf>
    <xf numFmtId="0" fontId="11" fillId="0" borderId="0" xfId="2" applyProtection="1">
      <alignment vertical="center"/>
    </xf>
    <xf numFmtId="0" fontId="13" fillId="0" borderId="0" xfId="0" applyFont="1" applyAlignment="1">
      <alignment horizontal="center" vertical="center"/>
    </xf>
    <xf numFmtId="0" fontId="14" fillId="0" borderId="0" xfId="0" applyFont="1">
      <alignment vertical="center"/>
    </xf>
    <xf numFmtId="0" fontId="12" fillId="0" borderId="0" xfId="0" applyFont="1">
      <alignment vertical="center"/>
    </xf>
    <xf numFmtId="0" fontId="6" fillId="0" borderId="0" xfId="0" applyFont="1" applyAlignment="1">
      <alignment horizontal="left" vertical="center"/>
    </xf>
    <xf numFmtId="0" fontId="2" fillId="0" borderId="0" xfId="0" applyFont="1" applyAlignment="1">
      <alignment horizontal="left" vertical="center" wrapText="1"/>
    </xf>
    <xf numFmtId="0" fontId="6" fillId="0" borderId="0" xfId="0" applyFont="1" applyAlignment="1">
      <alignment horizontal="left" vertical="center" wrapText="1"/>
    </xf>
    <xf numFmtId="0" fontId="2"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left" vertical="center" shrinkToFit="1"/>
    </xf>
    <xf numFmtId="0" fontId="9" fillId="0" borderId="0" xfId="0" applyFont="1" applyAlignment="1">
      <alignment horizontal="left" vertical="center"/>
    </xf>
    <xf numFmtId="38" fontId="5" fillId="0" borderId="0" xfId="0" applyNumberFormat="1" applyFont="1" applyAlignment="1">
      <alignment horizontal="left" vertical="center"/>
    </xf>
    <xf numFmtId="0" fontId="2" fillId="0" borderId="0" xfId="0" applyFont="1" applyAlignment="1">
      <alignment horizontal="center" vertical="center"/>
    </xf>
    <xf numFmtId="38" fontId="2" fillId="2" borderId="0" xfId="1" applyFont="1" applyFill="1" applyAlignment="1" applyProtection="1">
      <alignment horizontal="center" vertical="center" shrinkToFit="1"/>
    </xf>
    <xf numFmtId="0" fontId="2" fillId="0" borderId="0" xfId="0" applyFont="1" applyAlignment="1">
      <alignment horizontal="center" vertical="center" shrinkToFit="1"/>
    </xf>
    <xf numFmtId="38" fontId="2" fillId="0" borderId="0" xfId="1" applyFont="1" applyAlignment="1" applyProtection="1">
      <alignment horizontal="center" vertical="center" shrinkToFit="1"/>
    </xf>
    <xf numFmtId="38" fontId="2" fillId="0" borderId="2" xfId="0" applyNumberFormat="1" applyFont="1" applyBorder="1" applyAlignment="1">
      <alignment horizontal="center" vertical="center" shrinkToFit="1"/>
    </xf>
    <xf numFmtId="0" fontId="2" fillId="5" borderId="0" xfId="0" applyFont="1" applyFill="1" applyAlignment="1">
      <alignment horizontal="center" vertical="center"/>
    </xf>
    <xf numFmtId="38" fontId="8" fillId="0" borderId="3" xfId="1" applyFont="1" applyBorder="1" applyAlignment="1" applyProtection="1">
      <alignment horizontal="center" vertical="center"/>
    </xf>
    <xf numFmtId="0" fontId="7" fillId="0" borderId="0" xfId="0" applyFont="1" applyAlignment="1">
      <alignment horizontal="left" vertical="center" wrapText="1"/>
    </xf>
    <xf numFmtId="38" fontId="2" fillId="6" borderId="0" xfId="0" applyNumberFormat="1" applyFont="1" applyFill="1" applyAlignment="1">
      <alignment horizontal="center" vertical="center" shrinkToFit="1"/>
    </xf>
    <xf numFmtId="0" fontId="2" fillId="4" borderId="0" xfId="0" applyFont="1" applyFill="1" applyAlignment="1">
      <alignment horizontal="center" vertical="center"/>
    </xf>
    <xf numFmtId="0" fontId="8" fillId="0" borderId="1" xfId="0" applyFont="1" applyBorder="1" applyAlignment="1">
      <alignment horizontal="center" vertical="center"/>
    </xf>
    <xf numFmtId="38" fontId="8" fillId="0" borderId="1" xfId="0" applyNumberFormat="1" applyFont="1" applyBorder="1" applyAlignment="1">
      <alignment horizontal="center" vertical="center"/>
    </xf>
    <xf numFmtId="38" fontId="9" fillId="0" borderId="0" xfId="1" applyFont="1" applyAlignment="1" applyProtection="1">
      <alignment horizontal="center" vertical="center" shrinkToFit="1"/>
    </xf>
    <xf numFmtId="38" fontId="2" fillId="6" borderId="0" xfId="1" applyFont="1" applyFill="1" applyAlignment="1" applyProtection="1">
      <alignment horizontal="center" vertical="center" shrinkToFit="1"/>
    </xf>
    <xf numFmtId="2" fontId="2" fillId="0" borderId="0" xfId="0" applyNumberFormat="1" applyFont="1" applyAlignment="1">
      <alignment horizontal="center" vertical="center" shrinkToFit="1"/>
    </xf>
    <xf numFmtId="38" fontId="2" fillId="0" borderId="2" xfId="1" applyFont="1" applyBorder="1" applyAlignment="1" applyProtection="1">
      <alignment horizontal="center" vertical="center" shrinkToFit="1"/>
    </xf>
    <xf numFmtId="0" fontId="2" fillId="3" borderId="0" xfId="0" applyFont="1" applyFill="1" applyAlignment="1">
      <alignment horizontal="center" vertical="center"/>
    </xf>
    <xf numFmtId="38" fontId="10" fillId="0" borderId="3" xfId="1" applyFont="1" applyFill="1" applyBorder="1" applyAlignment="1" applyProtection="1">
      <alignment horizontal="center" vertical="center" shrinkToFit="1"/>
    </xf>
    <xf numFmtId="0" fontId="15" fillId="0" borderId="0" xfId="0" applyFont="1" applyAlignment="1">
      <alignment horizontal="left" vertical="center" shrinkToFit="1"/>
    </xf>
    <xf numFmtId="14" fontId="2" fillId="0" borderId="0" xfId="0" applyNumberFormat="1" applyFont="1" applyAlignment="1">
      <alignment horizontal="center" vertical="center"/>
    </xf>
    <xf numFmtId="0" fontId="2" fillId="0" borderId="0" xfId="0" applyFont="1" applyAlignment="1">
      <alignment horizontal="left" vertical="center" shrinkToFit="1"/>
    </xf>
    <xf numFmtId="0" fontId="5" fillId="0" borderId="0" xfId="0" applyFont="1" applyAlignment="1">
      <alignment horizontal="left" wrapText="1"/>
    </xf>
    <xf numFmtId="38" fontId="2" fillId="0" borderId="4" xfId="1" applyFont="1" applyFill="1" applyBorder="1" applyAlignment="1" applyProtection="1">
      <alignment horizontal="center" vertical="center" shrinkToFit="1"/>
      <protection locked="0"/>
    </xf>
    <xf numFmtId="38" fontId="2" fillId="0" borderId="5" xfId="1" applyFont="1" applyFill="1" applyBorder="1" applyAlignment="1" applyProtection="1">
      <alignment horizontal="center" vertical="center" shrinkToFit="1"/>
      <protection locked="0"/>
    </xf>
    <xf numFmtId="38" fontId="2" fillId="0" borderId="6" xfId="1" applyFont="1" applyFill="1" applyBorder="1" applyAlignment="1" applyProtection="1">
      <alignment horizontal="center" vertical="center" shrinkToFit="1"/>
      <protection locked="0"/>
    </xf>
    <xf numFmtId="38" fontId="6" fillId="0" borderId="0" xfId="1" applyFont="1" applyFill="1" applyAlignment="1" applyProtection="1">
      <alignment horizontal="center" vertical="center"/>
    </xf>
    <xf numFmtId="0" fontId="4" fillId="0" borderId="0" xfId="0" applyFont="1" applyAlignment="1">
      <alignment horizontal="left" vertical="center" wrapText="1"/>
    </xf>
    <xf numFmtId="14" fontId="2" fillId="0" borderId="4" xfId="0" applyNumberFormat="1" applyFont="1" applyBorder="1" applyAlignment="1" applyProtection="1">
      <alignment horizontal="center" vertical="center" shrinkToFit="1"/>
      <protection locked="0"/>
    </xf>
    <xf numFmtId="14" fontId="2" fillId="0" borderId="5" xfId="0" applyNumberFormat="1" applyFont="1" applyBorder="1" applyAlignment="1" applyProtection="1">
      <alignment horizontal="center" vertical="center" shrinkToFit="1"/>
      <protection locked="0"/>
    </xf>
    <xf numFmtId="14" fontId="2" fillId="0" borderId="6" xfId="0" applyNumberFormat="1" applyFont="1" applyBorder="1" applyAlignment="1" applyProtection="1">
      <alignment horizontal="center" vertical="center" shrinkToFit="1"/>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F6585-9836-4C3C-8BCB-53D3D16514BC}">
  <dimension ref="A1:Q9"/>
  <sheetViews>
    <sheetView showGridLines="0" tabSelected="1" view="pageBreakPreview" zoomScale="83" zoomScaleNormal="100" zoomScaleSheetLayoutView="83" workbookViewId="0">
      <selection sqref="A1:M1"/>
    </sheetView>
  </sheetViews>
  <sheetFormatPr defaultRowHeight="18" x14ac:dyDescent="0.55000000000000004"/>
  <sheetData>
    <row r="1" spans="1:17" x14ac:dyDescent="0.55000000000000004">
      <c r="A1" s="19" t="s">
        <v>0</v>
      </c>
      <c r="B1" s="19"/>
      <c r="C1" s="19"/>
      <c r="D1" s="19"/>
      <c r="E1" s="19"/>
      <c r="F1" s="19"/>
      <c r="G1" s="19"/>
      <c r="H1" s="19"/>
      <c r="I1" s="19"/>
      <c r="J1" s="19"/>
      <c r="K1" s="19"/>
      <c r="L1" s="19"/>
      <c r="M1" s="19"/>
    </row>
    <row r="2" spans="1:17" x14ac:dyDescent="0.55000000000000004">
      <c r="A2" s="5"/>
      <c r="B2" s="5"/>
      <c r="C2" s="5"/>
      <c r="D2" s="5"/>
      <c r="E2" s="5"/>
      <c r="F2" s="5"/>
      <c r="G2" s="5"/>
      <c r="H2" s="5"/>
      <c r="I2" s="5"/>
      <c r="J2" s="5"/>
      <c r="K2" s="5"/>
      <c r="L2" s="5"/>
      <c r="M2" s="5"/>
    </row>
    <row r="3" spans="1:17" ht="76" customHeight="1" x14ac:dyDescent="0.55000000000000004">
      <c r="A3" s="20" t="s">
        <v>89</v>
      </c>
      <c r="B3" s="20"/>
      <c r="C3" s="20"/>
      <c r="D3" s="20"/>
      <c r="E3" s="20"/>
      <c r="F3" s="20"/>
      <c r="G3" s="20"/>
      <c r="H3" s="20"/>
      <c r="I3" s="20"/>
      <c r="J3" s="20"/>
      <c r="K3" s="20"/>
      <c r="L3" s="20"/>
      <c r="M3" s="20"/>
    </row>
    <row r="4" spans="1:17" ht="88" customHeight="1" x14ac:dyDescent="0.55000000000000004">
      <c r="A4" s="20" t="s">
        <v>1</v>
      </c>
      <c r="B4" s="20"/>
      <c r="C4" s="20"/>
      <c r="D4" s="20"/>
      <c r="E4" s="20"/>
      <c r="F4" s="20"/>
      <c r="G4" s="20"/>
      <c r="H4" s="20"/>
      <c r="I4" s="20"/>
      <c r="J4" s="20"/>
      <c r="K4" s="20"/>
      <c r="L4" s="20"/>
      <c r="M4" s="20"/>
    </row>
    <row r="5" spans="1:17" x14ac:dyDescent="0.55000000000000004">
      <c r="A5" s="19"/>
      <c r="B5" s="19"/>
      <c r="C5" s="19"/>
      <c r="D5" s="19"/>
      <c r="E5" s="19"/>
      <c r="F5" s="19"/>
      <c r="G5" s="19"/>
      <c r="H5" s="19"/>
      <c r="I5" s="19"/>
      <c r="J5" s="19"/>
      <c r="K5" s="19"/>
      <c r="L5" s="19"/>
      <c r="M5" s="19"/>
    </row>
    <row r="6" spans="1:17" x14ac:dyDescent="0.55000000000000004">
      <c r="A6" s="19"/>
      <c r="B6" s="19"/>
      <c r="C6" s="19"/>
      <c r="D6" s="19"/>
      <c r="E6" s="19"/>
      <c r="F6" s="19"/>
      <c r="G6" s="19"/>
      <c r="H6" s="19"/>
      <c r="I6" s="19"/>
      <c r="J6" s="19"/>
      <c r="K6" s="19"/>
      <c r="L6" s="19"/>
      <c r="M6" s="19"/>
    </row>
    <row r="8" spans="1:17" x14ac:dyDescent="0.55000000000000004">
      <c r="A8" s="17"/>
      <c r="B8" s="17"/>
      <c r="C8" s="17"/>
      <c r="D8" s="17"/>
      <c r="E8" s="17"/>
      <c r="F8" s="17"/>
      <c r="G8" s="17"/>
      <c r="H8" s="17"/>
      <c r="I8" s="17"/>
      <c r="J8" s="17"/>
      <c r="K8" s="17"/>
      <c r="L8" s="17"/>
      <c r="M8" s="17"/>
      <c r="N8" s="17"/>
      <c r="O8" s="17"/>
      <c r="P8" s="17"/>
      <c r="Q8" s="17"/>
    </row>
    <row r="9" spans="1:17" x14ac:dyDescent="0.55000000000000004">
      <c r="A9" s="17"/>
      <c r="B9" s="17"/>
      <c r="C9" s="17"/>
      <c r="D9" s="17"/>
      <c r="E9" s="17"/>
      <c r="F9" s="17"/>
      <c r="G9" s="17"/>
      <c r="H9" s="17"/>
      <c r="I9" s="17"/>
      <c r="J9" s="17"/>
      <c r="K9" s="17"/>
      <c r="L9" s="17"/>
      <c r="M9" s="17"/>
      <c r="N9" s="17"/>
      <c r="O9" s="17"/>
      <c r="P9" s="17"/>
      <c r="Q9" s="17"/>
    </row>
  </sheetData>
  <sheetProtection algorithmName="SHA-512" hashValue="ihtWwAGIw8faqVJnUeDXjkwwA2XsHefGFgRPG27krq0u0w85xUVds2Pf8KyeRNCtlzdv8dJn/KJ57gvRZAPYZw==" saltValue="HYJDdW1lhg3Wnc7hkscW6w==" spinCount="100000" sheet="1" objects="1" scenarios="1"/>
  <mergeCells count="5">
    <mergeCell ref="A6:M6"/>
    <mergeCell ref="A1:M1"/>
    <mergeCell ref="A3:M3"/>
    <mergeCell ref="A4:M4"/>
    <mergeCell ref="A5:M5"/>
  </mergeCells>
  <phoneticPr fontId="3"/>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577ED-E6ED-4DBE-8C6E-069F096F9B8E}">
  <dimension ref="A1:AF67"/>
  <sheetViews>
    <sheetView showGridLines="0" view="pageBreakPreview" topLeftCell="A4" zoomScaleNormal="100" zoomScaleSheetLayoutView="100" workbookViewId="0"/>
  </sheetViews>
  <sheetFormatPr defaultColWidth="3.25" defaultRowHeight="19.5" customHeight="1" x14ac:dyDescent="0.55000000000000004"/>
  <cols>
    <col min="1" max="1" width="3.33203125" style="1" customWidth="1"/>
    <col min="2" max="4" width="3.33203125" style="4" customWidth="1"/>
    <col min="5" max="5" width="7.58203125" style="4" customWidth="1"/>
    <col min="6" max="29" width="3.33203125" style="4" customWidth="1"/>
    <col min="30" max="31" width="3.25" style="4"/>
    <col min="32" max="32" width="5.83203125" style="4" bestFit="1" customWidth="1"/>
    <col min="33" max="16384" width="3.25" style="4"/>
  </cols>
  <sheetData>
    <row r="1" spans="1:29" ht="48" customHeight="1" thickBot="1" x14ac:dyDescent="0.6">
      <c r="A1" s="1" t="s">
        <v>2</v>
      </c>
      <c r="B1" s="21" t="s">
        <v>3</v>
      </c>
      <c r="C1" s="21"/>
      <c r="D1" s="21"/>
      <c r="E1" s="3" t="s">
        <v>4</v>
      </c>
      <c r="F1" s="53" t="s">
        <v>83</v>
      </c>
      <c r="G1" s="21"/>
      <c r="H1" s="21"/>
      <c r="I1" s="21"/>
      <c r="J1" s="21"/>
      <c r="K1" s="21"/>
      <c r="L1" s="21"/>
      <c r="M1" s="21"/>
      <c r="N1" s="21"/>
      <c r="O1" s="21"/>
      <c r="P1" s="21"/>
      <c r="Q1" s="21"/>
      <c r="R1" s="21"/>
      <c r="S1" s="21"/>
      <c r="T1" s="21"/>
      <c r="U1" s="21"/>
      <c r="V1" s="21"/>
      <c r="W1" s="21"/>
      <c r="X1" s="21"/>
      <c r="Y1" s="21"/>
      <c r="Z1" s="21"/>
      <c r="AA1" s="21"/>
      <c r="AB1" s="21"/>
      <c r="AC1" s="21"/>
    </row>
    <row r="2" spans="1:29" ht="19.5" customHeight="1" thickBot="1" x14ac:dyDescent="0.6">
      <c r="B2" s="21" t="s">
        <v>5</v>
      </c>
      <c r="C2" s="21"/>
      <c r="D2" s="21"/>
      <c r="E2" s="21"/>
      <c r="F2" s="21"/>
      <c r="G2" s="54"/>
      <c r="H2" s="55"/>
      <c r="I2" s="55"/>
      <c r="J2" s="55"/>
      <c r="K2" s="56"/>
      <c r="M2" s="21" t="s">
        <v>6</v>
      </c>
      <c r="N2" s="21"/>
      <c r="O2" s="21"/>
      <c r="P2" s="21"/>
      <c r="Q2" s="21"/>
      <c r="R2" s="54"/>
      <c r="S2" s="55"/>
      <c r="T2" s="55"/>
      <c r="U2" s="55"/>
      <c r="V2" s="56"/>
    </row>
    <row r="3" spans="1:29" ht="19.5" customHeight="1" thickBot="1" x14ac:dyDescent="0.6">
      <c r="B3" s="23" t="s">
        <v>80</v>
      </c>
      <c r="C3" s="23"/>
      <c r="D3" s="23"/>
      <c r="E3" s="23"/>
      <c r="G3" s="49"/>
      <c r="H3" s="50"/>
      <c r="I3" s="50"/>
      <c r="J3" s="50"/>
      <c r="K3" s="51"/>
      <c r="L3" s="4" t="s">
        <v>7</v>
      </c>
      <c r="M3" s="21" t="s">
        <v>8</v>
      </c>
      <c r="N3" s="21"/>
      <c r="O3" s="21"/>
      <c r="P3" s="21"/>
      <c r="Q3" s="21"/>
      <c r="R3" s="21"/>
      <c r="S3" s="21"/>
      <c r="T3" s="21"/>
      <c r="U3" s="21"/>
    </row>
    <row r="4" spans="1:29" ht="27.65" customHeight="1" x14ac:dyDescent="0.15">
      <c r="B4" s="19" t="s">
        <v>81</v>
      </c>
      <c r="C4" s="19"/>
      <c r="D4" s="19"/>
      <c r="E4" s="19"/>
      <c r="F4" s="19"/>
      <c r="G4" s="19"/>
      <c r="H4" s="52">
        <f>G3</f>
        <v>0</v>
      </c>
      <c r="I4" s="52"/>
      <c r="J4" s="52"/>
      <c r="K4" s="52"/>
      <c r="L4" s="52"/>
      <c r="M4" s="1" t="s">
        <v>7</v>
      </c>
      <c r="N4" s="1" t="s">
        <v>9</v>
      </c>
      <c r="O4" s="27">
        <v>22</v>
      </c>
      <c r="P4" s="27"/>
      <c r="Q4" s="4" t="s">
        <v>10</v>
      </c>
      <c r="R4" s="28">
        <f>ROUND(H4/O4,-1)</f>
        <v>0</v>
      </c>
      <c r="S4" s="28"/>
      <c r="T4" s="28"/>
      <c r="U4" s="28"/>
      <c r="V4" s="1" t="s">
        <v>7</v>
      </c>
      <c r="W4" s="48" t="s">
        <v>11</v>
      </c>
      <c r="X4" s="48"/>
      <c r="Y4" s="48"/>
      <c r="Z4" s="48"/>
      <c r="AA4" s="48"/>
      <c r="AB4" s="48"/>
      <c r="AC4" s="48"/>
    </row>
    <row r="5" spans="1:29" ht="19.5" customHeight="1" x14ac:dyDescent="0.55000000000000004">
      <c r="B5" s="21" t="s">
        <v>12</v>
      </c>
      <c r="C5" s="21"/>
      <c r="D5" s="21"/>
      <c r="E5" s="21"/>
      <c r="F5" s="21"/>
      <c r="H5" s="27">
        <f>R2-G2+1</f>
        <v>1</v>
      </c>
      <c r="I5" s="27"/>
      <c r="J5" s="1" t="s">
        <v>13</v>
      </c>
      <c r="N5" s="21" t="s">
        <v>14</v>
      </c>
      <c r="O5" s="21"/>
      <c r="P5" s="21"/>
      <c r="Q5" s="21"/>
      <c r="R5" s="46">
        <f>G2+180</f>
        <v>180</v>
      </c>
      <c r="S5" s="46"/>
      <c r="T5" s="46"/>
      <c r="U5" s="46"/>
      <c r="V5" s="46"/>
    </row>
    <row r="6" spans="1:29" ht="19.5" customHeight="1" x14ac:dyDescent="0.55000000000000004">
      <c r="B6" s="21" t="s">
        <v>15</v>
      </c>
      <c r="C6" s="21"/>
      <c r="D6" s="21"/>
      <c r="E6" s="21"/>
      <c r="F6" s="27">
        <f>NETWORKDAYS(G2,R2)</f>
        <v>0</v>
      </c>
      <c r="G6" s="27"/>
      <c r="H6" s="1" t="s">
        <v>13</v>
      </c>
      <c r="J6" s="29" t="s">
        <v>16</v>
      </c>
      <c r="K6" s="29"/>
      <c r="L6" s="29"/>
      <c r="M6" s="29"/>
      <c r="N6" s="29"/>
      <c r="O6" s="43">
        <f>F6-Y6</f>
        <v>0</v>
      </c>
      <c r="P6" s="43"/>
      <c r="Q6" s="1" t="s">
        <v>13</v>
      </c>
      <c r="S6" s="21" t="s">
        <v>17</v>
      </c>
      <c r="T6" s="21"/>
      <c r="U6" s="21"/>
      <c r="V6" s="21"/>
      <c r="W6" s="21"/>
      <c r="X6" s="21"/>
      <c r="Y6" s="36">
        <f>IF(NETWORKDAYS(R5,R2)&gt;0,NETWORKDAYS(R5,R2),0)</f>
        <v>0</v>
      </c>
      <c r="Z6" s="36"/>
      <c r="AA6" s="1" t="s">
        <v>13</v>
      </c>
    </row>
    <row r="7" spans="1:29" ht="27.65" customHeight="1" x14ac:dyDescent="0.55000000000000004">
      <c r="B7" s="23" t="s">
        <v>18</v>
      </c>
      <c r="C7" s="23"/>
      <c r="D7" s="23"/>
      <c r="E7" s="23"/>
      <c r="F7" s="23"/>
      <c r="G7" s="23"/>
      <c r="H7" s="23"/>
      <c r="I7" s="23"/>
      <c r="J7" s="27">
        <f>IF(R2-T7&gt;0,28,IF(R2-G2&gt;=13,R2-G2+1,0))</f>
        <v>0</v>
      </c>
      <c r="K7" s="27"/>
      <c r="L7" s="1" t="s">
        <v>13</v>
      </c>
      <c r="O7" s="19" t="s">
        <v>19</v>
      </c>
      <c r="P7" s="19"/>
      <c r="Q7" s="19"/>
      <c r="R7" s="19"/>
      <c r="S7" s="19"/>
      <c r="T7" s="46">
        <f>G2+27</f>
        <v>27</v>
      </c>
      <c r="U7" s="46"/>
      <c r="V7" s="46"/>
      <c r="W7" s="46"/>
      <c r="X7" s="46"/>
    </row>
    <row r="8" spans="1:29" ht="19.5" customHeight="1" x14ac:dyDescent="0.55000000000000004">
      <c r="B8" s="21" t="s">
        <v>15</v>
      </c>
      <c r="C8" s="21"/>
      <c r="D8" s="21"/>
      <c r="E8" s="21"/>
      <c r="F8" s="32">
        <f>IF(J7&gt;0,NETWORKDAYS(G2,MIN(R2,T7)),0)</f>
        <v>0</v>
      </c>
      <c r="G8" s="32"/>
      <c r="H8" s="1" t="s">
        <v>13</v>
      </c>
      <c r="J8" s="6"/>
      <c r="K8" s="6"/>
      <c r="L8" s="6"/>
      <c r="M8" s="6"/>
      <c r="N8" s="6"/>
      <c r="O8" s="1"/>
      <c r="P8" s="1"/>
      <c r="Q8" s="1"/>
      <c r="S8" s="2"/>
      <c r="T8" s="2"/>
      <c r="U8" s="2"/>
      <c r="V8" s="2"/>
      <c r="W8" s="2"/>
      <c r="X8" s="2"/>
      <c r="Y8" s="1"/>
      <c r="Z8" s="1"/>
      <c r="AA8" s="1"/>
    </row>
    <row r="9" spans="1:29" ht="19.5" customHeight="1" x14ac:dyDescent="0.55000000000000004">
      <c r="B9" s="47" t="s">
        <v>20</v>
      </c>
      <c r="C9" s="47"/>
      <c r="D9" s="47"/>
      <c r="E9" s="47"/>
      <c r="F9" s="47"/>
      <c r="G9" s="47"/>
      <c r="H9" s="47"/>
      <c r="I9" s="47"/>
      <c r="J9" s="47"/>
      <c r="K9" s="47"/>
      <c r="L9" s="47"/>
      <c r="M9" s="47"/>
      <c r="N9" s="40">
        <v>16110</v>
      </c>
      <c r="O9" s="40"/>
      <c r="P9" s="40"/>
      <c r="Q9" s="1" t="s">
        <v>7</v>
      </c>
      <c r="S9" s="27" t="s">
        <v>21</v>
      </c>
      <c r="T9" s="27"/>
      <c r="U9" s="27"/>
      <c r="V9" s="27"/>
      <c r="W9" s="27"/>
      <c r="X9" s="27"/>
    </row>
    <row r="10" spans="1:29" ht="19.5" customHeight="1" x14ac:dyDescent="0.55000000000000004">
      <c r="C10" s="45" t="s">
        <v>82</v>
      </c>
      <c r="D10" s="45"/>
      <c r="E10" s="45"/>
      <c r="F10" s="45"/>
      <c r="G10" s="45"/>
      <c r="H10" s="45"/>
      <c r="I10" s="45"/>
      <c r="J10" s="45"/>
      <c r="K10" s="45"/>
      <c r="L10" s="45"/>
      <c r="M10" s="45"/>
      <c r="N10" s="45"/>
      <c r="O10" s="45"/>
      <c r="P10" s="45"/>
      <c r="Q10" s="45"/>
      <c r="R10" s="45"/>
      <c r="S10" s="45"/>
      <c r="T10" s="45"/>
      <c r="U10" s="45"/>
      <c r="V10" s="45"/>
      <c r="W10" s="45"/>
      <c r="X10" s="45"/>
      <c r="Y10" s="45"/>
      <c r="Z10" s="45"/>
      <c r="AA10" s="45"/>
      <c r="AB10" s="45"/>
    </row>
    <row r="11" spans="1:29" ht="19.5" customHeight="1" x14ac:dyDescent="0.55000000000000004">
      <c r="G11" s="7"/>
    </row>
    <row r="12" spans="1:29" ht="19.5" customHeight="1" thickBot="1" x14ac:dyDescent="0.6">
      <c r="A12" s="1" t="s">
        <v>2</v>
      </c>
      <c r="B12" s="21" t="s">
        <v>22</v>
      </c>
      <c r="C12" s="21"/>
      <c r="D12" s="21"/>
      <c r="E12" s="21"/>
      <c r="F12" s="21"/>
      <c r="G12" s="21"/>
      <c r="K12" s="37" t="s">
        <v>23</v>
      </c>
      <c r="L12" s="37"/>
      <c r="M12" s="37"/>
      <c r="N12" s="38">
        <f>O19+O24</f>
        <v>0</v>
      </c>
      <c r="O12" s="38"/>
      <c r="P12" s="38"/>
      <c r="Q12" s="38"/>
      <c r="R12" s="38"/>
      <c r="S12" s="8" t="s">
        <v>7</v>
      </c>
    </row>
    <row r="13" spans="1:29" ht="29.15" customHeight="1" thickTop="1" x14ac:dyDescent="0.55000000000000004">
      <c r="B13" s="20" t="s">
        <v>24</v>
      </c>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row>
    <row r="14" spans="1:29" ht="19.5" customHeight="1" x14ac:dyDescent="0.55000000000000004">
      <c r="B14" s="21" t="s">
        <v>25</v>
      </c>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row>
    <row r="15" spans="1:29" ht="19.5" customHeight="1" x14ac:dyDescent="0.55000000000000004">
      <c r="B15" s="21" t="s">
        <v>26</v>
      </c>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row>
    <row r="16" spans="1:29" ht="19.5" customHeight="1" x14ac:dyDescent="0.55000000000000004">
      <c r="B16" s="21" t="s">
        <v>27</v>
      </c>
      <c r="C16" s="21"/>
      <c r="D16" s="21"/>
      <c r="E16" s="21"/>
      <c r="F16" s="21"/>
      <c r="G16" s="21"/>
      <c r="H16" s="21"/>
      <c r="I16" s="21"/>
      <c r="J16" s="21"/>
      <c r="K16" s="21"/>
    </row>
    <row r="17" spans="1:29" ht="19.5" customHeight="1" x14ac:dyDescent="0.55000000000000004">
      <c r="C17" s="21" t="s">
        <v>28</v>
      </c>
      <c r="D17" s="21"/>
      <c r="E17" s="21"/>
      <c r="F17" s="40">
        <f>N9</f>
        <v>16110</v>
      </c>
      <c r="G17" s="40"/>
      <c r="H17" s="40"/>
      <c r="I17" s="1" t="s">
        <v>7</v>
      </c>
      <c r="J17" s="1" t="s">
        <v>29</v>
      </c>
      <c r="K17" s="27">
        <v>30</v>
      </c>
      <c r="L17" s="27"/>
      <c r="M17" s="1" t="s">
        <v>29</v>
      </c>
      <c r="N17" s="41">
        <v>0.67</v>
      </c>
      <c r="O17" s="41"/>
      <c r="P17" s="1" t="s">
        <v>30</v>
      </c>
      <c r="Q17" s="27">
        <v>22</v>
      </c>
      <c r="R17" s="27"/>
      <c r="S17" s="4" t="s">
        <v>10</v>
      </c>
      <c r="T17" s="30">
        <f>ROUNDDOWN(F17*K17*N17/Q17,0)</f>
        <v>14718</v>
      </c>
      <c r="U17" s="30"/>
      <c r="V17" s="30"/>
      <c r="W17" s="1" t="s">
        <v>7</v>
      </c>
      <c r="X17" s="6" t="s">
        <v>4</v>
      </c>
      <c r="Y17" s="6" t="s">
        <v>31</v>
      </c>
    </row>
    <row r="18" spans="1:29" ht="19.5" customHeight="1" x14ac:dyDescent="0.55000000000000004">
      <c r="C18" s="21" t="s">
        <v>32</v>
      </c>
      <c r="D18" s="21"/>
      <c r="E18" s="21"/>
      <c r="F18" s="28">
        <f>R4</f>
        <v>0</v>
      </c>
      <c r="G18" s="28"/>
      <c r="H18" s="28"/>
      <c r="I18" s="1" t="s">
        <v>7</v>
      </c>
      <c r="J18" s="1" t="s">
        <v>29</v>
      </c>
      <c r="K18" s="41">
        <v>0.67</v>
      </c>
      <c r="L18" s="41"/>
      <c r="M18" s="4" t="s">
        <v>10</v>
      </c>
      <c r="N18" s="30">
        <f>ROUNDDOWN(F18*K18,0)</f>
        <v>0</v>
      </c>
      <c r="O18" s="30"/>
      <c r="P18" s="30"/>
      <c r="Q18" s="1" t="s">
        <v>7</v>
      </c>
      <c r="R18" s="6" t="s">
        <v>4</v>
      </c>
      <c r="S18" s="6" t="s">
        <v>33</v>
      </c>
      <c r="U18" s="25" t="s">
        <v>34</v>
      </c>
      <c r="V18" s="25"/>
      <c r="W18" s="25"/>
      <c r="X18" s="25"/>
      <c r="Y18" s="25"/>
    </row>
    <row r="19" spans="1:29" ht="19.5" customHeight="1" thickBot="1" x14ac:dyDescent="0.6">
      <c r="C19" s="21" t="s">
        <v>35</v>
      </c>
      <c r="D19" s="21"/>
      <c r="E19" s="21"/>
      <c r="F19" s="42">
        <f>MIN(T17,N18)</f>
        <v>0</v>
      </c>
      <c r="G19" s="42"/>
      <c r="H19" s="42"/>
      <c r="I19" s="1" t="s">
        <v>7</v>
      </c>
      <c r="J19" s="1" t="s">
        <v>29</v>
      </c>
      <c r="K19" s="43">
        <f>O6</f>
        <v>0</v>
      </c>
      <c r="L19" s="43"/>
      <c r="M19" s="1" t="s">
        <v>13</v>
      </c>
      <c r="N19" s="1" t="s">
        <v>10</v>
      </c>
      <c r="O19" s="44">
        <f>F19*K19</f>
        <v>0</v>
      </c>
      <c r="P19" s="44"/>
      <c r="Q19" s="44"/>
      <c r="R19" s="44"/>
      <c r="S19" s="9" t="s">
        <v>7</v>
      </c>
    </row>
    <row r="20" spans="1:29" ht="19.5" customHeight="1" x14ac:dyDescent="0.55000000000000004">
      <c r="G20" s="39" t="s">
        <v>36</v>
      </c>
      <c r="H20" s="39"/>
      <c r="I20" s="39"/>
      <c r="J20" s="39"/>
      <c r="K20" s="39"/>
      <c r="L20" s="39"/>
      <c r="M20" s="10"/>
      <c r="N20" s="10"/>
    </row>
    <row r="21" spans="1:29" ht="19.5" customHeight="1" x14ac:dyDescent="0.55000000000000004">
      <c r="B21" s="21" t="s">
        <v>37</v>
      </c>
      <c r="C21" s="21"/>
      <c r="D21" s="21"/>
      <c r="E21" s="21"/>
      <c r="F21" s="21"/>
      <c r="G21" s="21"/>
      <c r="H21" s="21"/>
      <c r="I21" s="21"/>
      <c r="J21" s="21"/>
      <c r="K21" s="21"/>
    </row>
    <row r="22" spans="1:29" ht="19.5" customHeight="1" x14ac:dyDescent="0.55000000000000004">
      <c r="C22" s="21" t="s">
        <v>28</v>
      </c>
      <c r="D22" s="21"/>
      <c r="E22" s="21"/>
      <c r="F22" s="40">
        <f>N9</f>
        <v>16110</v>
      </c>
      <c r="G22" s="40"/>
      <c r="H22" s="40"/>
      <c r="I22" s="1" t="s">
        <v>7</v>
      </c>
      <c r="J22" s="1" t="s">
        <v>29</v>
      </c>
      <c r="K22" s="27">
        <v>30</v>
      </c>
      <c r="L22" s="27"/>
      <c r="M22" s="1" t="s">
        <v>29</v>
      </c>
      <c r="N22" s="29">
        <v>0.5</v>
      </c>
      <c r="O22" s="29"/>
      <c r="P22" s="1" t="s">
        <v>30</v>
      </c>
      <c r="Q22" s="27">
        <v>22</v>
      </c>
      <c r="R22" s="27"/>
      <c r="S22" s="1" t="s">
        <v>10</v>
      </c>
      <c r="T22" s="30">
        <f>ROUNDDOWN(F22*K22*N22/Q22,0)</f>
        <v>10984</v>
      </c>
      <c r="U22" s="30"/>
      <c r="V22" s="30"/>
      <c r="W22" s="6" t="s">
        <v>7</v>
      </c>
      <c r="X22" s="6" t="s">
        <v>4</v>
      </c>
      <c r="Y22" s="6" t="s">
        <v>38</v>
      </c>
    </row>
    <row r="23" spans="1:29" ht="19.5" customHeight="1" x14ac:dyDescent="0.55000000000000004">
      <c r="C23" s="21" t="s">
        <v>32</v>
      </c>
      <c r="D23" s="21"/>
      <c r="E23" s="21"/>
      <c r="F23" s="28">
        <f>R4</f>
        <v>0</v>
      </c>
      <c r="G23" s="28"/>
      <c r="H23" s="28"/>
      <c r="I23" s="1" t="s">
        <v>7</v>
      </c>
      <c r="J23" s="1" t="s">
        <v>29</v>
      </c>
      <c r="K23" s="27">
        <v>0.5</v>
      </c>
      <c r="L23" s="27"/>
      <c r="M23" s="1" t="s">
        <v>10</v>
      </c>
      <c r="N23" s="30">
        <f>ROUNDDOWN(F23*K23,0)</f>
        <v>0</v>
      </c>
      <c r="O23" s="30"/>
      <c r="P23" s="30"/>
      <c r="Q23" s="6" t="s">
        <v>7</v>
      </c>
      <c r="R23" s="6" t="s">
        <v>4</v>
      </c>
      <c r="S23" s="6" t="s">
        <v>39</v>
      </c>
      <c r="U23" s="25" t="s">
        <v>34</v>
      </c>
      <c r="V23" s="25"/>
      <c r="W23" s="25"/>
      <c r="X23" s="25"/>
      <c r="Y23" s="25"/>
    </row>
    <row r="24" spans="1:29" ht="19.5" customHeight="1" thickBot="1" x14ac:dyDescent="0.6">
      <c r="C24" s="21" t="s">
        <v>35</v>
      </c>
      <c r="D24" s="21"/>
      <c r="E24" s="21"/>
      <c r="F24" s="31">
        <f>MIN(T22,N23)</f>
        <v>0</v>
      </c>
      <c r="G24" s="31"/>
      <c r="H24" s="31"/>
      <c r="I24" s="1" t="s">
        <v>7</v>
      </c>
      <c r="J24" s="1" t="s">
        <v>29</v>
      </c>
      <c r="K24" s="36">
        <f>Y6</f>
        <v>0</v>
      </c>
      <c r="L24" s="36"/>
      <c r="M24" s="1" t="s">
        <v>13</v>
      </c>
      <c r="N24" s="1" t="s">
        <v>10</v>
      </c>
      <c r="O24" s="33">
        <f>F24*K24</f>
        <v>0</v>
      </c>
      <c r="P24" s="33"/>
      <c r="Q24" s="33"/>
      <c r="R24" s="33"/>
      <c r="S24" s="9" t="s">
        <v>7</v>
      </c>
    </row>
    <row r="25" spans="1:29" ht="19.5" customHeight="1" x14ac:dyDescent="0.55000000000000004">
      <c r="G25" s="26" t="s">
        <v>40</v>
      </c>
      <c r="H25" s="26"/>
      <c r="I25" s="26"/>
      <c r="J25" s="26"/>
      <c r="K25" s="26"/>
      <c r="L25" s="26"/>
    </row>
    <row r="27" spans="1:29" ht="19.5" customHeight="1" thickBot="1" x14ac:dyDescent="0.6">
      <c r="A27" s="1" t="s">
        <v>2</v>
      </c>
      <c r="B27" s="21" t="s">
        <v>41</v>
      </c>
      <c r="C27" s="21"/>
      <c r="D27" s="21"/>
      <c r="E27" s="21"/>
      <c r="F27" s="21"/>
      <c r="G27" s="21"/>
      <c r="H27" s="21"/>
      <c r="I27" s="21"/>
      <c r="K27" s="37" t="s">
        <v>23</v>
      </c>
      <c r="L27" s="37"/>
      <c r="M27" s="37"/>
      <c r="N27" s="38">
        <f>O39</f>
        <v>0</v>
      </c>
      <c r="O27" s="38"/>
      <c r="P27" s="38"/>
      <c r="Q27" s="38"/>
      <c r="R27" s="38"/>
      <c r="S27" s="8" t="s">
        <v>7</v>
      </c>
    </row>
    <row r="28" spans="1:29" ht="19.5" customHeight="1" thickTop="1" x14ac:dyDescent="0.55000000000000004">
      <c r="B28" s="21" t="s">
        <v>42</v>
      </c>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row>
    <row r="29" spans="1:29" ht="34" customHeight="1" x14ac:dyDescent="0.55000000000000004">
      <c r="B29" s="20" t="s">
        <v>84</v>
      </c>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row>
    <row r="30" spans="1:29" ht="19.5" customHeight="1" x14ac:dyDescent="0.55000000000000004">
      <c r="B30" s="27" t="s">
        <v>43</v>
      </c>
      <c r="C30" s="27"/>
      <c r="D30" s="27"/>
      <c r="E30" s="21" t="s">
        <v>44</v>
      </c>
      <c r="F30" s="21"/>
      <c r="G30" s="21"/>
      <c r="H30" s="21"/>
      <c r="I30" s="21"/>
      <c r="J30" s="21"/>
      <c r="K30" s="21"/>
      <c r="L30" s="21"/>
      <c r="M30" s="21"/>
      <c r="N30" s="21"/>
      <c r="O30" s="21"/>
      <c r="P30" s="21"/>
      <c r="Q30" s="21"/>
      <c r="R30" s="21"/>
      <c r="S30" s="21"/>
      <c r="T30" s="21"/>
      <c r="U30" s="21"/>
      <c r="V30" s="21"/>
      <c r="W30" s="21"/>
      <c r="X30" s="21"/>
      <c r="Y30" s="21"/>
      <c r="Z30" s="21"/>
      <c r="AA30" s="21"/>
      <c r="AB30" s="21"/>
      <c r="AC30" s="21"/>
    </row>
    <row r="31" spans="1:29" ht="42.65" customHeight="1" x14ac:dyDescent="0.55000000000000004">
      <c r="E31" s="19" t="s">
        <v>45</v>
      </c>
      <c r="F31" s="19"/>
      <c r="G31" s="19"/>
      <c r="H31" s="19"/>
      <c r="I31" s="19"/>
      <c r="J31" s="19"/>
      <c r="K31" s="19"/>
      <c r="L31" s="19"/>
      <c r="M31" s="19"/>
      <c r="N31" s="19"/>
      <c r="O31" s="19"/>
      <c r="P31" s="19"/>
      <c r="Q31" s="19"/>
      <c r="R31" s="19"/>
      <c r="S31" s="19"/>
      <c r="T31" s="19"/>
      <c r="U31" s="19"/>
      <c r="V31" s="19"/>
      <c r="W31" s="19"/>
      <c r="X31" s="19"/>
      <c r="Y31" s="19"/>
      <c r="Z31" s="19"/>
      <c r="AA31" s="19"/>
      <c r="AB31" s="19"/>
      <c r="AC31" s="19"/>
    </row>
    <row r="32" spans="1:29" ht="30" customHeight="1" x14ac:dyDescent="0.55000000000000004">
      <c r="B32" s="27" t="s">
        <v>46</v>
      </c>
      <c r="C32" s="27"/>
      <c r="D32" s="27"/>
      <c r="E32" s="19" t="s">
        <v>47</v>
      </c>
      <c r="F32" s="19"/>
      <c r="G32" s="19"/>
      <c r="H32" s="19"/>
      <c r="I32" s="19"/>
      <c r="J32" s="19"/>
      <c r="K32" s="19"/>
      <c r="L32" s="19"/>
      <c r="M32" s="19"/>
      <c r="N32" s="19"/>
      <c r="O32" s="19"/>
      <c r="P32" s="19"/>
      <c r="Q32" s="19"/>
      <c r="R32" s="19"/>
      <c r="S32" s="19"/>
      <c r="T32" s="19"/>
      <c r="U32" s="19"/>
      <c r="V32" s="19"/>
      <c r="W32" s="19"/>
      <c r="X32" s="19"/>
      <c r="Y32" s="19"/>
      <c r="Z32" s="19"/>
      <c r="AA32" s="19"/>
      <c r="AB32" s="19"/>
      <c r="AC32" s="19"/>
    </row>
    <row r="33" spans="1:32" ht="42.65" customHeight="1" x14ac:dyDescent="0.55000000000000004">
      <c r="E33" s="19" t="s">
        <v>48</v>
      </c>
      <c r="F33" s="19"/>
      <c r="G33" s="19"/>
      <c r="H33" s="19"/>
      <c r="I33" s="19"/>
      <c r="J33" s="19"/>
      <c r="K33" s="19"/>
      <c r="L33" s="19"/>
      <c r="M33" s="19"/>
      <c r="N33" s="19"/>
      <c r="O33" s="19"/>
      <c r="P33" s="19"/>
      <c r="Q33" s="19"/>
      <c r="R33" s="19"/>
      <c r="S33" s="19"/>
      <c r="T33" s="19"/>
      <c r="U33" s="19"/>
      <c r="V33" s="19"/>
      <c r="W33" s="19"/>
      <c r="X33" s="19"/>
      <c r="Y33" s="19"/>
      <c r="Z33" s="19"/>
      <c r="AA33" s="19"/>
      <c r="AB33" s="19"/>
      <c r="AC33" s="19"/>
    </row>
    <row r="34" spans="1:32" ht="19.5" customHeight="1" x14ac:dyDescent="0.55000000000000004">
      <c r="B34" s="4" t="s">
        <v>49</v>
      </c>
      <c r="E34" s="5"/>
      <c r="F34" s="5"/>
      <c r="G34" s="5"/>
      <c r="H34" s="5"/>
      <c r="I34" s="5"/>
      <c r="J34" s="5"/>
      <c r="K34" s="5"/>
      <c r="L34" s="5"/>
      <c r="M34" s="5"/>
      <c r="N34" s="5"/>
      <c r="O34" s="5"/>
      <c r="P34" s="5"/>
      <c r="Q34" s="5"/>
      <c r="R34" s="5"/>
      <c r="S34" s="5"/>
      <c r="T34" s="5"/>
      <c r="U34" s="5"/>
      <c r="V34" s="5"/>
      <c r="W34" s="5"/>
      <c r="X34" s="5"/>
      <c r="Y34" s="5"/>
      <c r="Z34" s="5"/>
      <c r="AA34" s="5"/>
      <c r="AB34" s="5"/>
      <c r="AC34" s="5"/>
    </row>
    <row r="35" spans="1:32" ht="84.65" customHeight="1" x14ac:dyDescent="0.55000000000000004">
      <c r="B35" s="11"/>
      <c r="C35" s="19" t="s">
        <v>50</v>
      </c>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row>
    <row r="36" spans="1:32" ht="19.5" customHeight="1" x14ac:dyDescent="0.55000000000000004">
      <c r="A36" s="1" t="s">
        <v>51</v>
      </c>
      <c r="B36" s="34" t="s">
        <v>52</v>
      </c>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F36" s="4" t="s">
        <v>53</v>
      </c>
    </row>
    <row r="37" spans="1:32" ht="19.5" customHeight="1" x14ac:dyDescent="0.55000000000000004">
      <c r="C37" s="21" t="s">
        <v>28</v>
      </c>
      <c r="D37" s="21"/>
      <c r="E37" s="21"/>
      <c r="F37" s="35">
        <f>N9</f>
        <v>16110</v>
      </c>
      <c r="G37" s="35"/>
      <c r="H37" s="35"/>
      <c r="I37" s="1" t="s">
        <v>7</v>
      </c>
      <c r="J37" s="1" t="s">
        <v>29</v>
      </c>
      <c r="K37" s="27">
        <v>30</v>
      </c>
      <c r="L37" s="27"/>
      <c r="M37" s="1" t="s">
        <v>29</v>
      </c>
      <c r="N37" s="29">
        <v>0.13</v>
      </c>
      <c r="O37" s="29"/>
      <c r="P37" s="1" t="s">
        <v>30</v>
      </c>
      <c r="Q37" s="27">
        <v>22</v>
      </c>
      <c r="R37" s="27"/>
      <c r="S37" s="1" t="s">
        <v>10</v>
      </c>
      <c r="T37" s="30">
        <f>ROUND(F37*K37*N37/Q37,0)</f>
        <v>2856</v>
      </c>
      <c r="U37" s="30"/>
      <c r="V37" s="30"/>
      <c r="W37" s="1" t="s">
        <v>7</v>
      </c>
      <c r="X37" s="1" t="s">
        <v>4</v>
      </c>
      <c r="Y37" s="1" t="s">
        <v>54</v>
      </c>
      <c r="AF37" s="4" t="s">
        <v>55</v>
      </c>
    </row>
    <row r="38" spans="1:32" ht="19.5" customHeight="1" x14ac:dyDescent="0.55000000000000004">
      <c r="C38" s="21" t="s">
        <v>32</v>
      </c>
      <c r="D38" s="21"/>
      <c r="E38" s="21"/>
      <c r="F38" s="28">
        <f>R4</f>
        <v>0</v>
      </c>
      <c r="G38" s="28"/>
      <c r="H38" s="28"/>
      <c r="I38" s="1" t="s">
        <v>7</v>
      </c>
      <c r="J38" s="1" t="s">
        <v>29</v>
      </c>
      <c r="K38" s="29">
        <v>0.13</v>
      </c>
      <c r="L38" s="29"/>
      <c r="M38" s="4" t="s">
        <v>10</v>
      </c>
      <c r="N38" s="30">
        <f>ROUNDDOWN(F38*K38,0)</f>
        <v>0</v>
      </c>
      <c r="O38" s="30"/>
      <c r="P38" s="30"/>
      <c r="Q38" s="6" t="s">
        <v>7</v>
      </c>
      <c r="R38" s="6" t="s">
        <v>4</v>
      </c>
      <c r="S38" s="6" t="s">
        <v>56</v>
      </c>
      <c r="U38" s="25" t="s">
        <v>34</v>
      </c>
      <c r="V38" s="25"/>
      <c r="W38" s="25"/>
      <c r="X38" s="25"/>
      <c r="Y38" s="25"/>
    </row>
    <row r="39" spans="1:32" ht="19.5" customHeight="1" thickBot="1" x14ac:dyDescent="0.6">
      <c r="C39" s="21" t="s">
        <v>35</v>
      </c>
      <c r="D39" s="21"/>
      <c r="E39" s="21"/>
      <c r="F39" s="31">
        <f>MIN(T37,N38)</f>
        <v>0</v>
      </c>
      <c r="G39" s="31"/>
      <c r="H39" s="31"/>
      <c r="I39" s="1" t="s">
        <v>7</v>
      </c>
      <c r="J39" s="1" t="s">
        <v>29</v>
      </c>
      <c r="K39" s="32">
        <f>F8</f>
        <v>0</v>
      </c>
      <c r="L39" s="32"/>
      <c r="M39" s="1" t="s">
        <v>13</v>
      </c>
      <c r="N39" s="1" t="s">
        <v>10</v>
      </c>
      <c r="O39" s="33">
        <f>F39*K39</f>
        <v>0</v>
      </c>
      <c r="P39" s="33"/>
      <c r="Q39" s="33"/>
      <c r="R39" s="33"/>
      <c r="S39" s="9" t="s">
        <v>7</v>
      </c>
    </row>
    <row r="40" spans="1:32" ht="19.5" customHeight="1" x14ac:dyDescent="0.55000000000000004">
      <c r="G40" s="26" t="s">
        <v>57</v>
      </c>
      <c r="H40" s="26"/>
      <c r="I40" s="26"/>
      <c r="J40" s="26"/>
      <c r="K40" s="26"/>
      <c r="L40" s="26"/>
    </row>
    <row r="42" spans="1:32" ht="19.5" customHeight="1" x14ac:dyDescent="0.55000000000000004">
      <c r="A42" s="1" t="s">
        <v>2</v>
      </c>
      <c r="B42" s="21" t="s">
        <v>58</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row>
    <row r="43" spans="1:32" ht="27.65" customHeight="1" x14ac:dyDescent="0.55000000000000004">
      <c r="B43" s="19" t="s">
        <v>59</v>
      </c>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row>
    <row r="44" spans="1:32" ht="19.5" customHeight="1" x14ac:dyDescent="0.55000000000000004">
      <c r="B44" s="21" t="s">
        <v>60</v>
      </c>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row>
    <row r="45" spans="1:32" ht="19.5" customHeight="1" x14ac:dyDescent="0.55000000000000004">
      <c r="B45" s="27" t="s">
        <v>61</v>
      </c>
      <c r="C45" s="27"/>
      <c r="D45" s="27"/>
      <c r="E45" s="27"/>
      <c r="F45" s="27"/>
      <c r="G45" s="21" t="s">
        <v>62</v>
      </c>
      <c r="H45" s="21"/>
      <c r="I45" s="21"/>
      <c r="J45" s="21"/>
      <c r="K45" s="21"/>
      <c r="L45" s="21"/>
      <c r="M45" s="21"/>
      <c r="N45" s="21"/>
      <c r="O45" s="21"/>
      <c r="P45" s="21"/>
      <c r="Q45" s="21"/>
      <c r="R45" s="21"/>
      <c r="S45" s="21"/>
      <c r="T45" s="21"/>
      <c r="U45" s="21"/>
      <c r="V45" s="21"/>
      <c r="W45" s="21"/>
      <c r="X45" s="21"/>
      <c r="Y45" s="21"/>
      <c r="Z45" s="21"/>
      <c r="AA45" s="21"/>
      <c r="AB45" s="21"/>
      <c r="AC45" s="21"/>
    </row>
    <row r="46" spans="1:32" ht="27.65" customHeight="1" x14ac:dyDescent="0.55000000000000004">
      <c r="C46" s="19" t="s">
        <v>85</v>
      </c>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row>
    <row r="47" spans="1:32" ht="43.5" customHeight="1" x14ac:dyDescent="0.55000000000000004">
      <c r="C47" s="19" t="s">
        <v>86</v>
      </c>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row>
    <row r="48" spans="1:32" ht="19.5" customHeight="1" x14ac:dyDescent="0.55000000000000004">
      <c r="B48" s="21" t="s">
        <v>63</v>
      </c>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row>
    <row r="49" spans="1:31" ht="19.5" customHeight="1" x14ac:dyDescent="0.55000000000000004">
      <c r="C49" s="21" t="s">
        <v>64</v>
      </c>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row>
    <row r="50" spans="1:31" ht="27.65" customHeight="1" x14ac:dyDescent="0.55000000000000004">
      <c r="C50" s="19" t="s">
        <v>65</v>
      </c>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row>
    <row r="51" spans="1:31" ht="27.65" customHeight="1" x14ac:dyDescent="0.55000000000000004">
      <c r="C51" s="19" t="s">
        <v>66</v>
      </c>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row>
    <row r="52" spans="1:31" ht="19.5" customHeight="1" x14ac:dyDescent="0.55000000000000004">
      <c r="C52" s="21" t="s">
        <v>67</v>
      </c>
      <c r="D52" s="21"/>
      <c r="E52" s="21"/>
      <c r="F52" s="21"/>
      <c r="G52" s="21"/>
      <c r="H52" s="21"/>
      <c r="I52" s="21"/>
      <c r="J52" s="21"/>
      <c r="K52" s="21"/>
      <c r="L52" s="21"/>
      <c r="M52" s="21"/>
      <c r="N52" s="21"/>
      <c r="O52" s="21"/>
      <c r="P52" s="21"/>
      <c r="Q52" s="21"/>
      <c r="R52" s="21"/>
      <c r="S52" s="21"/>
      <c r="T52" s="21"/>
      <c r="U52" s="21"/>
      <c r="V52" s="21"/>
      <c r="W52" s="21"/>
      <c r="X52" s="21"/>
      <c r="Y52" s="24" t="s">
        <v>21</v>
      </c>
      <c r="Z52" s="24"/>
      <c r="AA52" s="24"/>
      <c r="AB52" s="24"/>
      <c r="AC52" s="24"/>
    </row>
    <row r="53" spans="1:31" ht="19.5" customHeight="1" x14ac:dyDescent="0.55000000000000004">
      <c r="C53" s="21" t="s">
        <v>68</v>
      </c>
      <c r="D53" s="21"/>
      <c r="E53" s="21"/>
      <c r="F53" s="21"/>
      <c r="G53" s="21"/>
      <c r="H53" s="21"/>
      <c r="I53" s="21"/>
      <c r="J53" s="21"/>
      <c r="K53" s="21"/>
      <c r="L53" s="21"/>
      <c r="M53" s="21"/>
      <c r="N53" s="21"/>
      <c r="O53" s="21"/>
      <c r="P53" s="21"/>
      <c r="Q53" s="21"/>
      <c r="R53" s="21"/>
      <c r="S53" s="25" t="s">
        <v>21</v>
      </c>
      <c r="T53" s="25"/>
      <c r="U53" s="25"/>
      <c r="V53" s="25"/>
      <c r="W53" s="25"/>
    </row>
    <row r="54" spans="1:31" ht="19.5" customHeight="1" x14ac:dyDescent="0.55000000000000004">
      <c r="B54" s="22" t="s">
        <v>69</v>
      </c>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row>
    <row r="55" spans="1:31" ht="19.5" customHeight="1" x14ac:dyDescent="0.55000000000000004">
      <c r="B55" s="22" t="s">
        <v>70</v>
      </c>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row>
    <row r="57" spans="1:31" ht="19.5" customHeight="1" x14ac:dyDescent="0.55000000000000004">
      <c r="A57" s="1" t="s">
        <v>2</v>
      </c>
      <c r="B57" s="13" t="s">
        <v>71</v>
      </c>
    </row>
    <row r="58" spans="1:31" ht="19.5" customHeight="1" x14ac:dyDescent="0.55000000000000004">
      <c r="B58" s="21" t="s">
        <v>72</v>
      </c>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E58" s="14"/>
    </row>
    <row r="59" spans="1:31" ht="19.5" customHeight="1" x14ac:dyDescent="0.55000000000000004">
      <c r="B59" s="19" t="s">
        <v>73</v>
      </c>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row>
    <row r="60" spans="1:31" ht="19.5" customHeight="1" x14ac:dyDescent="0.55000000000000004">
      <c r="B60" s="21" t="s">
        <v>74</v>
      </c>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row>
    <row r="61" spans="1:31" ht="19.5" customHeight="1" x14ac:dyDescent="0.55000000000000004">
      <c r="B61" s="21" t="s">
        <v>75</v>
      </c>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row>
    <row r="62" spans="1:31" ht="19.5" customHeight="1" x14ac:dyDescent="0.55000000000000004">
      <c r="B62" s="21" t="s">
        <v>76</v>
      </c>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row>
    <row r="63" spans="1:31" s="16" customFormat="1" ht="29.5" customHeight="1" x14ac:dyDescent="0.55000000000000004">
      <c r="A63" s="15"/>
      <c r="B63" s="20" t="s">
        <v>77</v>
      </c>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row>
    <row r="64" spans="1:31" ht="19.5" customHeight="1" x14ac:dyDescent="0.55000000000000004">
      <c r="B64" s="22" t="s">
        <v>78</v>
      </c>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row>
    <row r="65" spans="1:29" ht="19.5" customHeight="1" x14ac:dyDescent="0.55000000000000004">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row>
    <row r="66" spans="1:29" ht="19.5" customHeight="1" x14ac:dyDescent="0.55000000000000004">
      <c r="A66" s="1" t="s">
        <v>79</v>
      </c>
      <c r="B66" s="18" t="s">
        <v>87</v>
      </c>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spans="1:29" ht="19.5" customHeight="1" x14ac:dyDescent="0.55000000000000004">
      <c r="B67" s="23" t="s">
        <v>88</v>
      </c>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row>
  </sheetData>
  <sheetProtection algorithmName="SHA-512" hashValue="fCxeJEWXzPOd69thuOBukAN+CaO6j9HaDZkl1IwVipaeLwlW5DOGyEghyObIQ9RRXvxXL6ZQ37WQ0vJjriG4Tg==" saltValue="/SWQaOeZdq/UKezqXztQtA==" spinCount="100000" sheet="1" objects="1" scenarios="1"/>
  <mergeCells count="128">
    <mergeCell ref="B3:E3"/>
    <mergeCell ref="G3:K3"/>
    <mergeCell ref="M3:U3"/>
    <mergeCell ref="B4:G4"/>
    <mergeCell ref="H4:L4"/>
    <mergeCell ref="O4:P4"/>
    <mergeCell ref="R4:U4"/>
    <mergeCell ref="B1:D1"/>
    <mergeCell ref="F1:AC1"/>
    <mergeCell ref="B2:F2"/>
    <mergeCell ref="G2:K2"/>
    <mergeCell ref="M2:Q2"/>
    <mergeCell ref="R2:V2"/>
    <mergeCell ref="Y6:Z6"/>
    <mergeCell ref="B7:I7"/>
    <mergeCell ref="J7:K7"/>
    <mergeCell ref="O7:S7"/>
    <mergeCell ref="T7:X7"/>
    <mergeCell ref="B9:M9"/>
    <mergeCell ref="N9:P9"/>
    <mergeCell ref="S9:X9"/>
    <mergeCell ref="W4:AC4"/>
    <mergeCell ref="B5:F5"/>
    <mergeCell ref="H5:I5"/>
    <mergeCell ref="N5:Q5"/>
    <mergeCell ref="R5:V5"/>
    <mergeCell ref="B6:E6"/>
    <mergeCell ref="F6:G6"/>
    <mergeCell ref="J6:N6"/>
    <mergeCell ref="O6:P6"/>
    <mergeCell ref="S6:X6"/>
    <mergeCell ref="B8:E8"/>
    <mergeCell ref="F8:G8"/>
    <mergeCell ref="B15:AC15"/>
    <mergeCell ref="B16:K16"/>
    <mergeCell ref="C17:E17"/>
    <mergeCell ref="F17:H17"/>
    <mergeCell ref="K17:L17"/>
    <mergeCell ref="N17:O17"/>
    <mergeCell ref="Q17:R17"/>
    <mergeCell ref="T17:V17"/>
    <mergeCell ref="C10:AB10"/>
    <mergeCell ref="B12:G12"/>
    <mergeCell ref="K12:M12"/>
    <mergeCell ref="N12:R12"/>
    <mergeCell ref="B13:AC13"/>
    <mergeCell ref="B14:AC14"/>
    <mergeCell ref="C18:E18"/>
    <mergeCell ref="F18:H18"/>
    <mergeCell ref="K18:L18"/>
    <mergeCell ref="N18:P18"/>
    <mergeCell ref="U18:Y18"/>
    <mergeCell ref="C19:E19"/>
    <mergeCell ref="F19:H19"/>
    <mergeCell ref="K19:L19"/>
    <mergeCell ref="O19:R19"/>
    <mergeCell ref="Q22:R22"/>
    <mergeCell ref="T22:V22"/>
    <mergeCell ref="C23:E23"/>
    <mergeCell ref="F23:H23"/>
    <mergeCell ref="K23:L23"/>
    <mergeCell ref="N23:P23"/>
    <mergeCell ref="U23:Y23"/>
    <mergeCell ref="G20:L20"/>
    <mergeCell ref="B21:K21"/>
    <mergeCell ref="C22:E22"/>
    <mergeCell ref="F22:H22"/>
    <mergeCell ref="K22:L22"/>
    <mergeCell ref="N22:O22"/>
    <mergeCell ref="B28:AC28"/>
    <mergeCell ref="B29:AC29"/>
    <mergeCell ref="B30:D30"/>
    <mergeCell ref="E30:AC30"/>
    <mergeCell ref="E31:AC31"/>
    <mergeCell ref="B32:D32"/>
    <mergeCell ref="E32:AC32"/>
    <mergeCell ref="C24:E24"/>
    <mergeCell ref="F24:H24"/>
    <mergeCell ref="K24:L24"/>
    <mergeCell ref="O24:R24"/>
    <mergeCell ref="G25:L25"/>
    <mergeCell ref="B27:I27"/>
    <mergeCell ref="K27:M27"/>
    <mergeCell ref="N27:R27"/>
    <mergeCell ref="E33:AC33"/>
    <mergeCell ref="C35:AC35"/>
    <mergeCell ref="B36:AC36"/>
    <mergeCell ref="C37:E37"/>
    <mergeCell ref="F37:H37"/>
    <mergeCell ref="K37:L37"/>
    <mergeCell ref="N37:O37"/>
    <mergeCell ref="Q37:R37"/>
    <mergeCell ref="T37:V37"/>
    <mergeCell ref="C38:E38"/>
    <mergeCell ref="F38:H38"/>
    <mergeCell ref="K38:L38"/>
    <mergeCell ref="N38:P38"/>
    <mergeCell ref="U38:Y38"/>
    <mergeCell ref="C39:E39"/>
    <mergeCell ref="F39:H39"/>
    <mergeCell ref="K39:L39"/>
    <mergeCell ref="O39:R39"/>
    <mergeCell ref="C46:AC46"/>
    <mergeCell ref="C47:AC47"/>
    <mergeCell ref="B48:AC48"/>
    <mergeCell ref="C49:AC49"/>
    <mergeCell ref="C50:AC50"/>
    <mergeCell ref="C51:AC51"/>
    <mergeCell ref="G40:L40"/>
    <mergeCell ref="B42:AC42"/>
    <mergeCell ref="B43:AC43"/>
    <mergeCell ref="B44:AC44"/>
    <mergeCell ref="B45:F45"/>
    <mergeCell ref="G45:AC45"/>
    <mergeCell ref="B58:AC58"/>
    <mergeCell ref="B59:AC59"/>
    <mergeCell ref="B60:AC60"/>
    <mergeCell ref="B61:AC61"/>
    <mergeCell ref="B62:AC62"/>
    <mergeCell ref="B64:AC64"/>
    <mergeCell ref="B67:AC67"/>
    <mergeCell ref="B63:AC63"/>
    <mergeCell ref="C52:X52"/>
    <mergeCell ref="Y52:AC52"/>
    <mergeCell ref="C53:R53"/>
    <mergeCell ref="S53:W53"/>
    <mergeCell ref="B54:AC54"/>
    <mergeCell ref="B55:AC55"/>
  </mergeCells>
  <phoneticPr fontId="3"/>
  <pageMargins left="0.7" right="0.7" top="0.75" bottom="0.75" header="0.3" footer="0.3"/>
  <pageSetup paperSize="9" scale="75" orientation="portrait" r:id="rId1"/>
  <rowBreaks count="3" manualBreakCount="3">
    <brk id="26" max="28" man="1"/>
    <brk id="41" max="28" man="1"/>
    <brk id="67" max="2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B0AF035D7E0E74789DB3D5E43ED1432" ma:contentTypeVersion="14" ma:contentTypeDescription="新しいドキュメントを作成します。" ma:contentTypeScope="" ma:versionID="379067e9d34cc34d0c319abc38a0a9e4">
  <xsd:schema xmlns:xsd="http://www.w3.org/2001/XMLSchema" xmlns:xs="http://www.w3.org/2001/XMLSchema" xmlns:p="http://schemas.microsoft.com/office/2006/metadata/properties" xmlns:ns2="71f9c9a1-919b-4280-8f22-918db53d5ac0" xmlns:ns3="6b795950-5c72-4c11-932e-df8099ca64e3" targetNamespace="http://schemas.microsoft.com/office/2006/metadata/properties" ma:root="true" ma:fieldsID="d9cc8c90fcfd27efec66a0ada0aa7655" ns2:_="" ns3:_="">
    <xsd:import namespace="71f9c9a1-919b-4280-8f22-918db53d5ac0"/>
    <xsd:import namespace="6b795950-5c72-4c11-932e-df8099ca64e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9c9a1-919b-4280-8f22-918db53d5a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795950-5c72-4c11-932e-df8099ca64e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65e46e-31fc-488f-93a6-7aea22a0b31a}" ma:internalName="TaxCatchAll" ma:showField="CatchAllData" ma:web="6b795950-5c72-4c11-932e-df8099ca64e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f9c9a1-919b-4280-8f22-918db53d5ac0">
      <Terms xmlns="http://schemas.microsoft.com/office/infopath/2007/PartnerControls"/>
    </lcf76f155ced4ddcb4097134ff3c332f>
    <TaxCatchAll xmlns="6b795950-5c72-4c11-932e-df8099ca64e3" xsi:nil="true"/>
  </documentManagement>
</p:properties>
</file>

<file path=customXml/itemProps1.xml><?xml version="1.0" encoding="utf-8"?>
<ds:datastoreItem xmlns:ds="http://schemas.openxmlformats.org/officeDocument/2006/customXml" ds:itemID="{D7989235-A4C6-4F25-A2BC-7DE2AA3BDC66}"/>
</file>

<file path=customXml/itemProps2.xml><?xml version="1.0" encoding="utf-8"?>
<ds:datastoreItem xmlns:ds="http://schemas.openxmlformats.org/officeDocument/2006/customXml" ds:itemID="{0E3CE18D-74C2-4CAD-98CF-C61C5032AC66}"/>
</file>

<file path=customXml/itemProps3.xml><?xml version="1.0" encoding="utf-8"?>
<ds:datastoreItem xmlns:ds="http://schemas.openxmlformats.org/officeDocument/2006/customXml" ds:itemID="{78A1AC56-2A36-4A13-BD8B-5E631C0E61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概要</vt:lpstr>
      <vt:lpstr>手当金計算用シート</vt:lpstr>
      <vt:lpstr>概要!Print_Area</vt:lpstr>
      <vt:lpstr>手当金計算用シート!Print_Area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2026-03-25T05:52:06Z</dcterms:created>
  <dcterms:modified xsi:type="dcterms:W3CDTF">2026-03-25T05:53:59Z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0x010100AB0AF035D7E0E74789DB3D5E43ED1432</vt:lpwstr>
  </property>
</Properties>
</file>